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I:\Schreiben\Hilfskräfte\AZK\"/>
    </mc:Choice>
  </mc:AlternateContent>
  <workbookProtection workbookAlgorithmName="SHA-512" workbookHashValue="F9Koj9BbyaBhJC32SVHxx5RSWwUh8tQOO8gF+EiSCCRc1XIsYBBZJ5v2ukEScvG9JOEqGH+KcoW83Msdseyf7w==" workbookSaltValue="mrLI8f6O6xx7hL69j8e5mg==" workbookSpinCount="100000" lockStructure="1"/>
  <bookViews>
    <workbookView xWindow="0" yWindow="0" windowWidth="16200" windowHeight="11595" tabRatio="838"/>
  </bookViews>
  <sheets>
    <sheet name="Erfassungsbogen A (OHNE DPL)" sheetId="29" r:id="rId1"/>
    <sheet name="Erfassungsbogen B (MIT DPL)" sheetId="28" r:id="rId2"/>
    <sheet name="Urlaub &amp; Fehlzeiten" sheetId="27" r:id="rId3"/>
    <sheet name="Anteilige Sollarbeitszeit" sheetId="30" r:id="rId4"/>
  </sheets>
  <definedNames>
    <definedName name="_xlnm.Print_Area" localSheetId="0">'Erfassungsbogen A (OHNE DPL)'!$B$1:$J$65</definedName>
    <definedName name="_xlnm.Print_Area" localSheetId="1">'Erfassungsbogen B (MIT DPL)'!$B$1:$J$64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8" l="1"/>
  <c r="E56" i="28" l="1"/>
  <c r="F17" i="30" l="1"/>
  <c r="I20" i="29" l="1"/>
  <c r="F57" i="28" l="1"/>
  <c r="K26" i="28"/>
  <c r="H26" i="28" s="1"/>
  <c r="K27" i="28"/>
  <c r="H27" i="28" s="1"/>
  <c r="K28" i="28"/>
  <c r="H28" i="28" s="1"/>
  <c r="K29" i="28"/>
  <c r="H29" i="28" s="1"/>
  <c r="K30" i="28"/>
  <c r="H30" i="28" s="1"/>
  <c r="K31" i="28"/>
  <c r="H31" i="28" s="1"/>
  <c r="K32" i="28"/>
  <c r="H32" i="28" s="1"/>
  <c r="K33" i="28"/>
  <c r="H33" i="28" s="1"/>
  <c r="K34" i="28"/>
  <c r="H34" i="28" s="1"/>
  <c r="K35" i="28"/>
  <c r="H35" i="28" s="1"/>
  <c r="K36" i="28"/>
  <c r="H36" i="28" s="1"/>
  <c r="K37" i="28"/>
  <c r="H37" i="28" s="1"/>
  <c r="K38" i="28"/>
  <c r="H38" i="28" s="1"/>
  <c r="K39" i="28"/>
  <c r="H39" i="28" s="1"/>
  <c r="K40" i="28"/>
  <c r="H40" i="28" s="1"/>
  <c r="K41" i="28"/>
  <c r="H41" i="28" s="1"/>
  <c r="K42" i="28"/>
  <c r="H42" i="28" s="1"/>
  <c r="K19" i="28"/>
  <c r="H19" i="28" s="1"/>
  <c r="K20" i="28"/>
  <c r="H20" i="28" s="1"/>
  <c r="K21" i="28"/>
  <c r="H21" i="28" s="1"/>
  <c r="K22" i="28"/>
  <c r="H22" i="28" s="1"/>
  <c r="K23" i="28"/>
  <c r="H23" i="28" s="1"/>
  <c r="K24" i="28"/>
  <c r="H24" i="28" s="1"/>
  <c r="K25" i="28"/>
  <c r="H25" i="28" s="1"/>
  <c r="K43" i="28"/>
  <c r="H43" i="28" s="1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19" i="28"/>
  <c r="I20" i="28"/>
  <c r="I21" i="28"/>
  <c r="I22" i="28"/>
  <c r="I23" i="28"/>
  <c r="I24" i="28"/>
  <c r="I25" i="28"/>
  <c r="I43" i="28"/>
  <c r="K27" i="29"/>
  <c r="H27" i="29" s="1"/>
  <c r="K28" i="29"/>
  <c r="H28" i="29" s="1"/>
  <c r="K29" i="29"/>
  <c r="H29" i="29"/>
  <c r="K30" i="29"/>
  <c r="H30" i="29" s="1"/>
  <c r="K31" i="29"/>
  <c r="H31" i="29" s="1"/>
  <c r="K32" i="29"/>
  <c r="H32" i="29" s="1"/>
  <c r="K26" i="29"/>
  <c r="H26" i="29" s="1"/>
  <c r="K25" i="29"/>
  <c r="H25" i="29" s="1"/>
  <c r="K21" i="29"/>
  <c r="H21" i="29" s="1"/>
  <c r="K22" i="29"/>
  <c r="H22" i="29" s="1"/>
  <c r="K23" i="29"/>
  <c r="H23" i="29" s="1"/>
  <c r="K24" i="29"/>
  <c r="H24" i="29" s="1"/>
  <c r="K33" i="29"/>
  <c r="H33" i="29" s="1"/>
  <c r="K34" i="29"/>
  <c r="H34" i="29" s="1"/>
  <c r="K35" i="29"/>
  <c r="H35" i="29" s="1"/>
  <c r="K36" i="29"/>
  <c r="H36" i="29" s="1"/>
  <c r="K37" i="29"/>
  <c r="H37" i="29" s="1"/>
  <c r="K19" i="29"/>
  <c r="H19" i="29" s="1"/>
  <c r="K20" i="29"/>
  <c r="H20" i="29" s="1"/>
  <c r="I18" i="29"/>
  <c r="I19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E56" i="29"/>
  <c r="F57" i="29" s="1"/>
  <c r="K44" i="28"/>
  <c r="H44" i="28" s="1"/>
  <c r="K45" i="28"/>
  <c r="H45" i="28" s="1"/>
  <c r="K46" i="28"/>
  <c r="H46" i="28" s="1"/>
  <c r="I44" i="28"/>
  <c r="I45" i="28"/>
  <c r="I46" i="28"/>
  <c r="K38" i="29"/>
  <c r="H38" i="29" s="1"/>
  <c r="K39" i="29"/>
  <c r="H39" i="29" s="1"/>
  <c r="K40" i="29"/>
  <c r="H40" i="29" s="1"/>
  <c r="K41" i="29"/>
  <c r="H41" i="29" s="1"/>
  <c r="K42" i="29"/>
  <c r="H42" i="29" s="1"/>
  <c r="K43" i="29"/>
  <c r="H43" i="29" s="1"/>
  <c r="K45" i="29"/>
  <c r="H45" i="29" s="1"/>
  <c r="B18" i="28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K48" i="29"/>
  <c r="H48" i="29" s="1"/>
  <c r="K47" i="29"/>
  <c r="H47" i="29" s="1"/>
  <c r="K46" i="29"/>
  <c r="H46" i="29" s="1"/>
  <c r="K44" i="29"/>
  <c r="H44" i="29" s="1"/>
  <c r="K18" i="29"/>
  <c r="H18" i="29" s="1"/>
  <c r="I47" i="28"/>
  <c r="I48" i="28"/>
  <c r="K18" i="28"/>
  <c r="H18" i="28" s="1"/>
  <c r="K47" i="28"/>
  <c r="H47" i="28" s="1"/>
  <c r="K48" i="28"/>
  <c r="H48" i="28" s="1"/>
  <c r="F44" i="29"/>
  <c r="F43" i="28"/>
  <c r="F44" i="28"/>
  <c r="F37" i="28"/>
  <c r="F36" i="28"/>
  <c r="F35" i="28"/>
  <c r="F28" i="28"/>
  <c r="F27" i="28"/>
  <c r="F26" i="28"/>
  <c r="F20" i="28"/>
  <c r="F19" i="28"/>
  <c r="B18" i="29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F48" i="29"/>
  <c r="F47" i="29"/>
  <c r="F46" i="29"/>
  <c r="F45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38" i="28"/>
  <c r="F39" i="28"/>
  <c r="F40" i="28"/>
  <c r="F31" i="28"/>
  <c r="F30" i="28"/>
  <c r="F29" i="28"/>
  <c r="F48" i="28"/>
  <c r="F47" i="28"/>
  <c r="F46" i="28"/>
  <c r="F42" i="28"/>
  <c r="F41" i="28"/>
  <c r="F34" i="28"/>
  <c r="F33" i="28"/>
  <c r="F32" i="28"/>
  <c r="F25" i="28"/>
  <c r="F24" i="28"/>
  <c r="F23" i="28"/>
  <c r="F22" i="28"/>
  <c r="F21" i="28"/>
  <c r="F18" i="28"/>
  <c r="D23" i="27"/>
  <c r="E23" i="27" s="1"/>
  <c r="D31" i="27"/>
  <c r="E31" i="27" s="1"/>
  <c r="D27" i="27"/>
  <c r="E27" i="27" s="1"/>
  <c r="D26" i="27"/>
  <c r="E26" i="27"/>
  <c r="F26" i="27" s="1"/>
  <c r="D25" i="27"/>
  <c r="E25" i="27" s="1"/>
  <c r="D24" i="27"/>
  <c r="E24" i="27" s="1"/>
  <c r="D22" i="27"/>
  <c r="E22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I18" i="28" l="1"/>
  <c r="I49" i="28" s="1"/>
  <c r="B48" i="28"/>
  <c r="B47" i="28"/>
  <c r="B46" i="28"/>
  <c r="H49" i="28"/>
  <c r="I24" i="27"/>
  <c r="F24" i="27"/>
  <c r="I15" i="27"/>
  <c r="G15" i="27" s="1"/>
  <c r="F15" i="27"/>
  <c r="I22" i="27"/>
  <c r="F22" i="27"/>
  <c r="I17" i="27"/>
  <c r="G17" i="27" s="1"/>
  <c r="F17" i="27"/>
  <c r="I20" i="27"/>
  <c r="F20" i="27"/>
  <c r="I27" i="27"/>
  <c r="G27" i="27" s="1"/>
  <c r="F27" i="27"/>
  <c r="I18" i="27"/>
  <c r="F18" i="27"/>
  <c r="I21" i="27"/>
  <c r="G21" i="27" s="1"/>
  <c r="F21" i="27"/>
  <c r="I25" i="27"/>
  <c r="F25" i="27"/>
  <c r="I19" i="27"/>
  <c r="L19" i="27" s="1"/>
  <c r="F19" i="27"/>
  <c r="I23" i="27"/>
  <c r="F23" i="27"/>
  <c r="I16" i="27"/>
  <c r="L16" i="27" s="1"/>
  <c r="F16" i="27"/>
  <c r="G57" i="28"/>
  <c r="F31" i="27"/>
  <c r="G31" i="27" s="1"/>
  <c r="I31" i="27"/>
  <c r="I26" i="27"/>
  <c r="L26" i="27" s="1"/>
  <c r="M26" i="27" s="1"/>
  <c r="G23" i="27"/>
  <c r="L23" i="27"/>
  <c r="G18" i="27"/>
  <c r="L18" i="27"/>
  <c r="L21" i="27"/>
  <c r="G25" i="27"/>
  <c r="L25" i="27"/>
  <c r="G20" i="27"/>
  <c r="L20" i="27"/>
  <c r="G24" i="27"/>
  <c r="L24" i="27"/>
  <c r="P26" i="27"/>
  <c r="L22" i="27"/>
  <c r="G22" i="27"/>
  <c r="L15" i="27"/>
  <c r="O15" i="27" s="1"/>
  <c r="B47" i="29"/>
  <c r="B46" i="29"/>
  <c r="B48" i="29"/>
  <c r="I49" i="29"/>
  <c r="H49" i="29"/>
  <c r="G57" i="29"/>
  <c r="H50" i="28" l="1"/>
  <c r="G56" i="28" s="1"/>
  <c r="P19" i="27"/>
  <c r="M19" i="27"/>
  <c r="G19" i="27"/>
  <c r="G16" i="27"/>
  <c r="L27" i="27"/>
  <c r="P27" i="27" s="1"/>
  <c r="L17" i="27"/>
  <c r="O17" i="27" s="1"/>
  <c r="N31" i="27"/>
  <c r="O31" i="27"/>
  <c r="P31" i="27"/>
  <c r="L31" i="27"/>
  <c r="M31" i="27" s="1"/>
  <c r="Q31" i="27"/>
  <c r="N26" i="27"/>
  <c r="G26" i="27"/>
  <c r="O26" i="27"/>
  <c r="Q26" i="27"/>
  <c r="Q19" i="27"/>
  <c r="N19" i="27"/>
  <c r="O19" i="27"/>
  <c r="P22" i="27"/>
  <c r="N22" i="27"/>
  <c r="Q22" i="27"/>
  <c r="O22" i="27"/>
  <c r="M22" i="27"/>
  <c r="O16" i="27"/>
  <c r="N16" i="27"/>
  <c r="P16" i="27"/>
  <c r="Q16" i="27"/>
  <c r="M16" i="27"/>
  <c r="Q24" i="27"/>
  <c r="M24" i="27"/>
  <c r="P24" i="27"/>
  <c r="N24" i="27"/>
  <c r="O24" i="27"/>
  <c r="P25" i="27"/>
  <c r="Q25" i="27"/>
  <c r="O25" i="27"/>
  <c r="M25" i="27"/>
  <c r="N25" i="27"/>
  <c r="Q21" i="27"/>
  <c r="M21" i="27"/>
  <c r="O21" i="27"/>
  <c r="P21" i="27"/>
  <c r="N21" i="27"/>
  <c r="P23" i="27"/>
  <c r="O23" i="27"/>
  <c r="Q23" i="27"/>
  <c r="N23" i="27"/>
  <c r="M23" i="27"/>
  <c r="O27" i="27"/>
  <c r="M27" i="27"/>
  <c r="Q20" i="27"/>
  <c r="M20" i="27"/>
  <c r="P20" i="27"/>
  <c r="O20" i="27"/>
  <c r="N20" i="27"/>
  <c r="O18" i="27"/>
  <c r="N18" i="27"/>
  <c r="P18" i="27"/>
  <c r="M18" i="27"/>
  <c r="Q18" i="27"/>
  <c r="Q15" i="27"/>
  <c r="P15" i="27"/>
  <c r="M15" i="27"/>
  <c r="N15" i="27"/>
  <c r="H50" i="29"/>
  <c r="G56" i="29" s="1"/>
  <c r="F56" i="28" l="1"/>
  <c r="H56" i="28" s="1"/>
  <c r="I56" i="28" s="1"/>
  <c r="F56" i="29"/>
  <c r="H56" i="29" s="1"/>
  <c r="I56" i="29" s="1"/>
  <c r="P17" i="27"/>
  <c r="N27" i="27"/>
  <c r="Q27" i="27"/>
  <c r="Q17" i="27"/>
  <c r="M17" i="27"/>
  <c r="N17" i="27"/>
</calcChain>
</file>

<file path=xl/sharedStrings.xml><?xml version="1.0" encoding="utf-8"?>
<sst xmlns="http://schemas.openxmlformats.org/spreadsheetml/2006/main" count="186" uniqueCount="105">
  <si>
    <t>Datum</t>
  </si>
  <si>
    <t>(hh:mm)</t>
  </si>
  <si>
    <t>Summe</t>
  </si>
  <si>
    <t>Goethe-Universität Frankfurt am Main</t>
  </si>
  <si>
    <t>Name, Vorname:</t>
  </si>
  <si>
    <t>Urlaubsanspruch nach Bundesurlaubsgesetz:</t>
  </si>
  <si>
    <t xml:space="preserve">Stundenzahl pro Monat geteilt durch 4,348          
Wochenarbeitszeit geteilt durch 5                        
Tagesarbeitszeit multipliziert mit den Urlaubtagen    </t>
  </si>
  <si>
    <t xml:space="preserve"> = Wochenarbeitszeit
 = Tagesarbeitszeit
 = Urlaubsanspruch</t>
  </si>
  <si>
    <t>vereinbarte Arteitsstunden
(in Minuten)</t>
  </si>
  <si>
    <t>Tagesarbeitszeit
(in Minuten 
gerundet)</t>
  </si>
  <si>
    <t>Urlaubsanspruch</t>
  </si>
  <si>
    <t>bei Beschäftigungsdauer</t>
  </si>
  <si>
    <t>unter 6 Monaten oder Ausscheiden bis 30.06.</t>
  </si>
  <si>
    <t>pro Jahr</t>
  </si>
  <si>
    <t>pro Monat</t>
  </si>
  <si>
    <t>Monate</t>
  </si>
  <si>
    <t>Spalte1</t>
  </si>
  <si>
    <t>Spalte2</t>
  </si>
  <si>
    <t>Spalte22</t>
  </si>
  <si>
    <t>Spalte23</t>
  </si>
  <si>
    <t>Spalte24</t>
  </si>
  <si>
    <t>Spalte422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</si>
  <si>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</si>
  <si>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</si>
  <si>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</si>
  <si>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</si>
  <si>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</si>
  <si>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</si>
  <si>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</si>
  <si>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</si>
  <si>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</si>
  <si>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</si>
  <si>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 xml:space="preserve"> =</t>
  </si>
  <si>
    <t>HR/PS</t>
  </si>
  <si>
    <t>Berechnung Urlaubsanspruch und Fehlzeiten bei vereinbarter Stundenzahl (=keine bestimmte Wochenarbeitstage)</t>
  </si>
  <si>
    <t>Pers. Nr.:</t>
  </si>
  <si>
    <t>vertr. festgel.</t>
  </si>
  <si>
    <t>monatliche</t>
  </si>
  <si>
    <t>Die Richtigkeit der Eintragungen unter Beachtung der Anwendungshinweise bestätigt:</t>
  </si>
  <si>
    <t>Gesamturlaubsanspruch in "hh:mm"</t>
  </si>
  <si>
    <t>First-In-First-Out-Prinzip</t>
  </si>
  <si>
    <t>Berechnung bei davon abweichend</t>
  </si>
  <si>
    <t>vereinbarten Arbeitsstunden (lt. Vertrag)</t>
  </si>
  <si>
    <t>vertraglich vereinbarte
Arbeitsstunden</t>
  </si>
  <si>
    <t>Monat:</t>
  </si>
  <si>
    <t>Jahr:</t>
  </si>
  <si>
    <t>AZK lfd.</t>
  </si>
  <si>
    <t>AZK Übertrag</t>
  </si>
  <si>
    <t>Plus in</t>
  </si>
  <si>
    <t>Minus in</t>
  </si>
  <si>
    <t>AZK vom</t>
  </si>
  <si>
    <t>Vormonat</t>
  </si>
  <si>
    <t>(AZK = Arbeitszeitkonto)</t>
  </si>
  <si>
    <t xml:space="preserve">24 Werktage (= 20 Arbeitstage) </t>
  </si>
  <si>
    <r>
      <t xml:space="preserve">Tages-
arbeitszeit
</t>
    </r>
    <r>
      <rPr>
        <b/>
        <sz val="8"/>
        <color theme="1"/>
        <rFont val="Meridien Roman"/>
        <family val="1"/>
      </rPr>
      <t>(hh:mm)</t>
    </r>
  </si>
  <si>
    <t xml:space="preserve">Arbeitszeit </t>
  </si>
  <si>
    <t>Gesamt-                  Anwesen-
heitszeit
(Brutto-Arbeitszeit)</t>
  </si>
  <si>
    <t xml:space="preserve">Vereinbarte mtl. Sollarbeitszeit (hh:mm): </t>
  </si>
  <si>
    <t>Netto- 
Arbeitszeit  (hh:mm)</t>
  </si>
  <si>
    <t>Urlaub/ krank/ Feiertag   (hh:mm)</t>
  </si>
  <si>
    <r>
      <t xml:space="preserve">Arbeitszeit-
beginn
(hh:mm) </t>
    </r>
    <r>
      <rPr>
        <vertAlign val="superscript"/>
        <sz val="10"/>
        <rFont val="Meridien Roman"/>
        <family val="1"/>
      </rPr>
      <t>1</t>
    </r>
  </si>
  <si>
    <r>
      <t xml:space="preserve">Arbeitszeit-
ende
(hh:mm) </t>
    </r>
    <r>
      <rPr>
        <vertAlign val="superscript"/>
        <sz val="10"/>
        <rFont val="Meridien Roman"/>
        <family val="1"/>
      </rPr>
      <t>2</t>
    </r>
  </si>
  <si>
    <r>
      <t xml:space="preserve">Pausen / Arbeitszeit-unterbrechungen (hh:mm) </t>
    </r>
    <r>
      <rPr>
        <vertAlign val="superscript"/>
        <sz val="10"/>
        <rFont val="Meridien Roman"/>
        <family val="1"/>
      </rPr>
      <t>4</t>
    </r>
  </si>
  <si>
    <t>Gesamt-    Anwesenheitszeit
(Brutto-Arbeitszeit)</t>
  </si>
  <si>
    <t>FB / Organisationseinheit:</t>
  </si>
  <si>
    <t>Unterschrift studentische Hilfskraft</t>
  </si>
  <si>
    <r>
      <t xml:space="preserve">Arbeitszeit-
beginn
(hh:mm) </t>
    </r>
    <r>
      <rPr>
        <vertAlign val="superscript"/>
        <sz val="10"/>
        <rFont val="Meridien Roman"/>
        <family val="1"/>
      </rPr>
      <t>1)</t>
    </r>
  </si>
  <si>
    <r>
      <t xml:space="preserve">Arbeitszeit-
ende
(hh:mm) </t>
    </r>
    <r>
      <rPr>
        <vertAlign val="superscript"/>
        <sz val="10"/>
        <rFont val="Meridien Roman"/>
        <family val="1"/>
      </rPr>
      <t>2)</t>
    </r>
  </si>
  <si>
    <r>
      <t xml:space="preserve">Pausen / Arbeitszeit-unterbrechungen (hh:mm) </t>
    </r>
    <r>
      <rPr>
        <vertAlign val="superscript"/>
        <sz val="10"/>
        <rFont val="Meridien Roman"/>
        <family val="1"/>
      </rPr>
      <t>4)</t>
    </r>
  </si>
  <si>
    <r>
      <t xml:space="preserve">Monat Plus </t>
    </r>
    <r>
      <rPr>
        <vertAlign val="superscript"/>
        <sz val="10"/>
        <rFont val="Meridien Roman"/>
        <family val="1"/>
      </rPr>
      <t>6)</t>
    </r>
  </si>
  <si>
    <r>
      <t xml:space="preserve">Monat Minus </t>
    </r>
    <r>
      <rPr>
        <vertAlign val="superscript"/>
        <sz val="10"/>
        <rFont val="Meridien Roman"/>
        <family val="1"/>
      </rPr>
      <t>7)</t>
    </r>
  </si>
  <si>
    <r>
      <t xml:space="preserve"> Folgemonat </t>
    </r>
    <r>
      <rPr>
        <vertAlign val="superscript"/>
        <sz val="10"/>
        <rFont val="Meridien Roman"/>
        <family val="1"/>
      </rPr>
      <t>8)</t>
    </r>
  </si>
  <si>
    <r>
      <t xml:space="preserve">Folgemonat </t>
    </r>
    <r>
      <rPr>
        <vertAlign val="superscript"/>
        <sz val="10"/>
        <rFont val="Meridien Roman"/>
        <family val="1"/>
      </rPr>
      <t>8)</t>
    </r>
  </si>
  <si>
    <t xml:space="preserve">Arbeitszeitblatt zur Erfassung der Arbeitszeit von studentischen Hilfskräften </t>
  </si>
  <si>
    <t>nach § 17 MiLoG und Arbeitszeitkonto i.S.v. § 2 Abs. 2 MiLoG</t>
  </si>
  <si>
    <t>- OHNE DIENSTPLANUNG -</t>
  </si>
  <si>
    <t>- MIT DIENSTPLANUNG -</t>
  </si>
  <si>
    <t>Stand 14.08.2017</t>
  </si>
  <si>
    <t>(gem. mtl. Vergütungsnachweis)</t>
  </si>
  <si>
    <t>Anteilige Sollarbeitszeit (hh:mm)</t>
  </si>
  <si>
    <t>Berechnung anteilige Sollarbeitszeit</t>
  </si>
  <si>
    <r>
      <t xml:space="preserve">Vertraglich vereinbarte </t>
    </r>
    <r>
      <rPr>
        <b/>
        <sz val="11"/>
        <color rgb="FF000000"/>
        <rFont val="Meridien Roman"/>
        <family val="1"/>
      </rPr>
      <t>Sollarbeitszeit</t>
    </r>
    <r>
      <rPr>
        <sz val="11"/>
        <color rgb="FF000000"/>
        <rFont val="Meridien Roman"/>
        <family val="1"/>
      </rPr>
      <t xml:space="preserve"> (hh):</t>
    </r>
  </si>
  <si>
    <t>(Anteilig bei untermonatigem Ein-/Austritt gemäß Berechnungstabelle)</t>
  </si>
  <si>
    <r>
      <t xml:space="preserve">Anzahl der </t>
    </r>
    <r>
      <rPr>
        <b/>
        <sz val="11"/>
        <color rgb="FF000000"/>
        <rFont val="Meridien Roman"/>
        <family val="1"/>
      </rPr>
      <t>Vertragstage</t>
    </r>
    <r>
      <rPr>
        <vertAlign val="superscript"/>
        <sz val="11"/>
        <color rgb="FF000000"/>
        <rFont val="Meridien Roman"/>
        <family val="1"/>
      </rPr>
      <t>1</t>
    </r>
    <r>
      <rPr>
        <sz val="11"/>
        <color rgb="FF000000"/>
        <rFont val="Meridien Roman"/>
        <family val="1"/>
      </rPr>
      <t xml:space="preserve"> im betreffenden Monat:</t>
    </r>
  </si>
  <si>
    <t>Eingabe in gelbe Felder:</t>
  </si>
  <si>
    <t>(bitte diesen Wert im Erfassungsbogen eintragen)</t>
  </si>
  <si>
    <r>
      <t xml:space="preserve">Erfolgen </t>
    </r>
    <r>
      <rPr>
        <b/>
        <sz val="11"/>
        <color rgb="FF000000"/>
        <rFont val="Meridien Roman"/>
        <family val="1"/>
      </rPr>
      <t>Eintritt</t>
    </r>
    <r>
      <rPr>
        <sz val="11"/>
        <color rgb="FF000000"/>
        <rFont val="Meridien Roman"/>
        <family val="1"/>
      </rPr>
      <t xml:space="preserve"> bzw. </t>
    </r>
    <r>
      <rPr>
        <b/>
        <sz val="11"/>
        <color rgb="FF000000"/>
        <rFont val="Meridien Roman"/>
        <family val="1"/>
      </rPr>
      <t>Austritt</t>
    </r>
    <r>
      <rPr>
        <sz val="11"/>
        <color rgb="FF000000"/>
        <rFont val="Meridien Roman"/>
        <family val="1"/>
      </rPr>
      <t xml:space="preserve"> </t>
    </r>
    <r>
      <rPr>
        <b/>
        <sz val="11"/>
        <color rgb="FF000000"/>
        <rFont val="Meridien Roman"/>
        <family val="1"/>
      </rPr>
      <t>untermonatig,</t>
    </r>
    <r>
      <rPr>
        <sz val="11"/>
        <color rgb="FF000000"/>
        <rFont val="Meridien Roman"/>
        <family val="1"/>
      </rPr>
      <t xml:space="preserve"> so ist für den betreffenden</t>
    </r>
  </si>
  <si>
    <t xml:space="preserve">Eintritts- bzw. Austrittsmonat die Sollarbeitszeit anteilig anzugeben. </t>
  </si>
  <si>
    <r>
      <rPr>
        <b/>
        <sz val="11"/>
        <color rgb="FF000000"/>
        <rFont val="Meridien Roman"/>
        <family val="1"/>
      </rPr>
      <t>Gesamtkalendertage</t>
    </r>
    <r>
      <rPr>
        <sz val="11"/>
        <color rgb="FF000000"/>
        <rFont val="Meridien Roman"/>
        <family val="1"/>
      </rPr>
      <t xml:space="preserve"> im betreffenden Monat:</t>
    </r>
  </si>
  <si>
    <r>
      <rPr>
        <vertAlign val="superscript"/>
        <sz val="10"/>
        <color theme="1"/>
        <rFont val="Meridien Roman"/>
        <family val="1"/>
      </rPr>
      <t>1</t>
    </r>
    <r>
      <rPr>
        <sz val="10"/>
        <color theme="1"/>
        <rFont val="Meridien Roman"/>
        <family val="1"/>
      </rPr>
      <t xml:space="preserve"> </t>
    </r>
    <r>
      <rPr>
        <b/>
        <sz val="10"/>
        <color theme="1"/>
        <rFont val="Meridien Roman"/>
        <family val="1"/>
      </rPr>
      <t>Vertragstage</t>
    </r>
    <r>
      <rPr>
        <sz val="10"/>
        <color theme="1"/>
        <rFont val="Meridien Roman"/>
        <family val="1"/>
      </rPr>
      <t xml:space="preserve"> sind die bei untermonatigem Eintritt im betreffenden Monat ab dem </t>
    </r>
  </si>
  <si>
    <t xml:space="preserve">Eintrittsdatum verbleibenden Kalendertage im jeweiligen Kalendermonat. Beim </t>
  </si>
  <si>
    <t xml:space="preserve"> bei Austritt zum 13.10. bestehen 13 Vertragstage im laufenden Monat Oktober.</t>
  </si>
  <si>
    <r>
      <rPr>
        <b/>
        <sz val="10"/>
        <color theme="1"/>
        <rFont val="Meridien Roman"/>
        <family val="1"/>
      </rPr>
      <t>Beispiel:</t>
    </r>
    <r>
      <rPr>
        <sz val="10"/>
        <color theme="1"/>
        <rFont val="Meridien Roman"/>
        <family val="1"/>
      </rPr>
      <t xml:space="preserve"> Bei Eintritt zum 13.10. verbleiben 19 Vertragstage im laufenden Monat Oktober,</t>
    </r>
  </si>
  <si>
    <t xml:space="preserve">untermonatigem Austritt entsprechen die Vertragstage dem Wert des kalendertäglichen </t>
  </si>
  <si>
    <t>Austrittsdatums.</t>
  </si>
  <si>
    <t>Sonstige organisatorische Angaben</t>
  </si>
  <si>
    <r>
      <t xml:space="preserve">Plus </t>
    </r>
    <r>
      <rPr>
        <vertAlign val="superscript"/>
        <sz val="10"/>
        <rFont val="Meridien Roman"/>
        <family val="1"/>
      </rPr>
      <t>5)</t>
    </r>
  </si>
  <si>
    <t xml:space="preserve">Übertrag </t>
  </si>
  <si>
    <r>
      <t xml:space="preserve">Minus </t>
    </r>
    <r>
      <rPr>
        <vertAlign val="superscript"/>
        <sz val="10"/>
        <rFont val="Meridien Roman"/>
        <family val="1"/>
      </rPr>
      <t>5)</t>
    </r>
  </si>
  <si>
    <r>
      <t xml:space="preserve">Abwesen-           heitsgrund   (F,K,U) </t>
    </r>
    <r>
      <rPr>
        <vertAlign val="superscript"/>
        <sz val="10"/>
        <rFont val="Meridien Roman"/>
        <family val="1"/>
      </rPr>
      <t>3</t>
    </r>
  </si>
  <si>
    <t>Nov</t>
  </si>
  <si>
    <t xml:space="preserve">- Hier Wert aus 8) des Vormonats </t>
  </si>
  <si>
    <t>manuell übertragen -</t>
  </si>
  <si>
    <t>Stand: 22.11.2017
HR/Personalservices</t>
  </si>
  <si>
    <r>
      <t xml:space="preserve">Abwesen-heitsgrund (F,K,U) </t>
    </r>
    <r>
      <rPr>
        <vertAlign val="superscript"/>
        <sz val="10"/>
        <rFont val="Meridien Roman"/>
        <family val="1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</si>
</sst>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hh]:mm"/>
    <numFmt numFmtId="165" formatCode="yyyy\-mm\-dd"/>
    <numFmt numFmtId="166" formatCode="h:mm"/>
    <numFmt numFmtId="167" formatCode="[h]:mm"/>
    <numFmt numFmtId="168" formatCode="h:mm;@"/>
  </numFmts>
  <fonts count="42" x14ac:knownFonts="1">
    <font>
      <sz val="11"/>
      <color theme="1"/>
      <name val="Calibri"/>
      <family val="2"/>
      <scheme val="minor"/>
    </font>
    <font>
      <sz val="8"/>
      <name val="Meridien Roman"/>
      <family val="1"/>
    </font>
    <font>
      <b/>
      <sz val="11"/>
      <name val="Meridien Roman"/>
      <family val="1"/>
    </font>
    <font>
      <sz val="10"/>
      <name val="Meridien Roman"/>
      <family val="1"/>
    </font>
    <font>
      <sz val="9"/>
      <name val="Meridien Roman"/>
      <family val="1"/>
    </font>
    <font>
      <sz val="6"/>
      <name val="Meridien Roman"/>
      <family val="1"/>
    </font>
    <font>
      <b/>
      <sz val="8"/>
      <name val="Meridien Roman"/>
      <family val="1"/>
    </font>
    <font>
      <b/>
      <sz val="9"/>
      <name val="Meridien Roman"/>
      <family val="1"/>
    </font>
    <font>
      <sz val="8"/>
      <color theme="0"/>
      <name val="Meridien Roman"/>
      <family val="1"/>
    </font>
    <font>
      <sz val="7"/>
      <name val="Meridien Roman"/>
      <family val="1"/>
    </font>
    <font>
      <b/>
      <i/>
      <sz val="8"/>
      <color rgb="FFFF0000"/>
      <name val="Meridien Roman"/>
      <family val="1"/>
    </font>
    <font>
      <b/>
      <i/>
      <sz val="11"/>
      <name val="Meridien Roman"/>
      <family val="1"/>
    </font>
    <font>
      <b/>
      <sz val="10"/>
      <name val="Meridien Roman"/>
      <family val="1"/>
    </font>
    <font>
      <sz val="12"/>
      <name val="Meridien Roman"/>
      <family val="1"/>
    </font>
    <font>
      <b/>
      <sz val="12"/>
      <name val="Meridien Roman"/>
      <family val="1"/>
    </font>
    <font>
      <sz val="11"/>
      <color rgb="FFFF0000"/>
      <name val="Calibri"/>
      <family val="2"/>
      <scheme val="minor"/>
    </font>
    <font>
      <sz val="11"/>
      <name val="Meridien Roman"/>
      <family val="1"/>
    </font>
    <font>
      <b/>
      <sz val="8"/>
      <color theme="1"/>
      <name val="Meridien Roman"/>
      <family val="1"/>
    </font>
    <font>
      <sz val="11"/>
      <color theme="1"/>
      <name val="Meridien Roman"/>
      <family val="1"/>
    </font>
    <font>
      <sz val="11"/>
      <color rgb="FFFF0000"/>
      <name val="Meridien Roman"/>
      <family val="1"/>
    </font>
    <font>
      <b/>
      <sz val="10"/>
      <color theme="1"/>
      <name val="Meridien Roman"/>
      <family val="1"/>
    </font>
    <font>
      <b/>
      <u/>
      <sz val="11"/>
      <color theme="1"/>
      <name val="Meridien Roman"/>
      <family val="1"/>
    </font>
    <font>
      <b/>
      <sz val="11"/>
      <color rgb="FFFF0000"/>
      <name val="Meridien Roman"/>
      <family val="1"/>
    </font>
    <font>
      <b/>
      <sz val="11"/>
      <color theme="1"/>
      <name val="Meridien Roman"/>
      <family val="1"/>
    </font>
    <font>
      <vertAlign val="superscript"/>
      <sz val="10"/>
      <name val="Meridien Roman"/>
      <family val="1"/>
    </font>
    <font>
      <sz val="12"/>
      <color rgb="FF00618F"/>
      <name val="Meridien Roman"/>
      <family val="1"/>
    </font>
    <font>
      <b/>
      <sz val="16"/>
      <color rgb="FF00618F"/>
      <name val="Meridien Roman"/>
      <family val="1"/>
    </font>
    <font>
      <sz val="8"/>
      <color rgb="FF00618F"/>
      <name val="Meridien Roman"/>
      <family val="1"/>
    </font>
    <font>
      <sz val="11"/>
      <color rgb="FF00618F"/>
      <name val="Meridien Roman"/>
      <family val="1"/>
    </font>
    <font>
      <sz val="9"/>
      <color rgb="FF00618F"/>
      <name val="Meridien Roman"/>
      <family val="1"/>
    </font>
    <font>
      <b/>
      <i/>
      <sz val="9"/>
      <color rgb="FFFF0000"/>
      <name val="Meridien Roman"/>
      <family val="1"/>
    </font>
    <font>
      <b/>
      <sz val="16"/>
      <color rgb="FFFF0000"/>
      <name val="Meridien Roman"/>
      <family val="1"/>
    </font>
    <font>
      <sz val="10"/>
      <color rgb="FF000000"/>
      <name val="Meridien Roman"/>
      <family val="1"/>
    </font>
    <font>
      <sz val="11"/>
      <color rgb="FF000000"/>
      <name val="Meridien Roman"/>
      <family val="1"/>
    </font>
    <font>
      <b/>
      <sz val="11"/>
      <color rgb="FF000000"/>
      <name val="Meridien Roman"/>
      <family val="1"/>
    </font>
    <font>
      <b/>
      <u/>
      <sz val="12"/>
      <color rgb="FF000000"/>
      <name val="Meridien Roman"/>
      <family val="1"/>
    </font>
    <font>
      <b/>
      <u/>
      <sz val="11"/>
      <color rgb="FF000000"/>
      <name val="Meridien Roman"/>
      <family val="1"/>
    </font>
    <font>
      <vertAlign val="superscript"/>
      <sz val="11"/>
      <color rgb="FF000000"/>
      <name val="Meridien Roman"/>
      <family val="1"/>
    </font>
    <font>
      <sz val="10"/>
      <color theme="1"/>
      <name val="Meridien Roman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Meridien Roman"/>
      <family val="1"/>
    </font>
    <font>
      <b/>
      <sz val="14"/>
      <name val="Meridien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46" fontId="8" fillId="2" borderId="0" xfId="0" applyNumberFormat="1" applyFont="1" applyFill="1" applyBorder="1" applyAlignment="1" applyProtection="1">
      <alignment horizontal="center" vertical="center"/>
    </xf>
    <xf numFmtId="46" fontId="5" fillId="0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6" fontId="2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20" fontId="1" fillId="2" borderId="0" xfId="0" applyNumberFormat="1" applyFont="1" applyFill="1" applyBorder="1" applyAlignment="1" applyProtection="1">
      <alignment horizontal="center" vertical="center"/>
    </xf>
    <xf numFmtId="46" fontId="1" fillId="2" borderId="0" xfId="0" applyNumberFormat="1" applyFont="1" applyFill="1" applyBorder="1" applyAlignment="1" applyProtection="1">
      <alignment horizontal="right" vertical="center"/>
    </xf>
    <xf numFmtId="46" fontId="1" fillId="2" borderId="0" xfId="0" applyNumberFormat="1" applyFont="1" applyFill="1" applyBorder="1" applyAlignment="1" applyProtection="1">
      <alignment vertical="center"/>
    </xf>
    <xf numFmtId="46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20" fontId="1" fillId="2" borderId="9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0" xfId="0" applyFont="1" applyFill="1" applyAlignment="1" applyProtection="1"/>
    <xf numFmtId="20" fontId="4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46" fontId="9" fillId="2" borderId="0" xfId="0" applyNumberFormat="1" applyFont="1" applyFill="1" applyBorder="1" applyAlignment="1" applyProtection="1"/>
    <xf numFmtId="46" fontId="1" fillId="2" borderId="0" xfId="0" applyNumberFormat="1" applyFont="1" applyFill="1" applyBorder="1" applyAlignment="1" applyProtection="1">
      <alignment horizontal="right"/>
    </xf>
    <xf numFmtId="46" fontId="1" fillId="2" borderId="0" xfId="0" applyNumberFormat="1" applyFont="1" applyFill="1" applyBorder="1" applyAlignment="1" applyProtection="1"/>
    <xf numFmtId="46" fontId="1" fillId="2" borderId="0" xfId="0" applyNumberFormat="1" applyFont="1" applyFill="1" applyBorder="1" applyAlignment="1" applyProtection="1">
      <alignment horizontal="center"/>
    </xf>
    <xf numFmtId="20" fontId="1" fillId="2" borderId="0" xfId="0" applyNumberFormat="1" applyFont="1" applyFill="1" applyBorder="1" applyAlignment="1" applyProtection="1">
      <alignment horizontal="left" vertical="center"/>
    </xf>
    <xf numFmtId="46" fontId="9" fillId="2" borderId="0" xfId="0" applyNumberFormat="1" applyFont="1" applyFill="1" applyBorder="1" applyAlignment="1" applyProtection="1">
      <alignment horizontal="center" vertical="center"/>
    </xf>
    <xf numFmtId="46" fontId="6" fillId="2" borderId="0" xfId="0" applyNumberFormat="1" applyFont="1" applyFill="1" applyBorder="1" applyAlignment="1" applyProtection="1">
      <alignment horizontal="right" vertical="center"/>
    </xf>
    <xf numFmtId="20" fontId="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16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20" fontId="7" fillId="2" borderId="0" xfId="0" applyNumberFormat="1" applyFont="1" applyFill="1" applyBorder="1" applyAlignment="1" applyProtection="1">
      <alignment horizontal="center" vertical="center"/>
    </xf>
    <xf numFmtId="14" fontId="1" fillId="2" borderId="9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/>
    <xf numFmtId="0" fontId="18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 indent="3"/>
    </xf>
    <xf numFmtId="0" fontId="0" fillId="2" borderId="0" xfId="0" applyFill="1" applyBorder="1" applyProtection="1"/>
    <xf numFmtId="0" fontId="0" fillId="2" borderId="0" xfId="0" applyFill="1" applyProtection="1"/>
    <xf numFmtId="0" fontId="21" fillId="2" borderId="0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/>
    <xf numFmtId="0" fontId="18" fillId="2" borderId="0" xfId="0" applyFont="1" applyFill="1" applyBorder="1" applyProtection="1"/>
    <xf numFmtId="0" fontId="0" fillId="0" borderId="0" xfId="0" applyFont="1" applyBorder="1" applyProtection="1"/>
    <xf numFmtId="0" fontId="0" fillId="2" borderId="0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/>
    <xf numFmtId="0" fontId="22" fillId="2" borderId="0" xfId="0" applyFont="1" applyFill="1" applyProtection="1"/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/>
    <xf numFmtId="0" fontId="19" fillId="2" borderId="0" xfId="0" applyFont="1" applyFill="1" applyProtection="1"/>
    <xf numFmtId="0" fontId="19" fillId="2" borderId="0" xfId="0" applyFont="1" applyFill="1" applyBorder="1" applyProtection="1"/>
    <xf numFmtId="0" fontId="15" fillId="2" borderId="0" xfId="0" applyFont="1" applyFill="1" applyBorder="1" applyProtection="1"/>
    <xf numFmtId="0" fontId="15" fillId="2" borderId="0" xfId="0" applyFont="1" applyFill="1" applyProtection="1"/>
    <xf numFmtId="0" fontId="15" fillId="0" borderId="0" xfId="0" applyFont="1" applyProtection="1"/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/>
    <xf numFmtId="0" fontId="18" fillId="0" borderId="2" xfId="0" applyFont="1" applyBorder="1" applyProtection="1"/>
    <xf numFmtId="0" fontId="18" fillId="0" borderId="0" xfId="0" applyFont="1" applyBorder="1" applyProtection="1"/>
    <xf numFmtId="0" fontId="20" fillId="0" borderId="23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18" fillId="0" borderId="13" xfId="0" applyFont="1" applyBorder="1" applyProtection="1"/>
    <xf numFmtId="0" fontId="18" fillId="0" borderId="16" xfId="0" applyFont="1" applyBorder="1" applyProtection="1"/>
    <xf numFmtId="0" fontId="20" fillId="0" borderId="0" xfId="0" applyFont="1" applyBorder="1" applyAlignment="1" applyProtection="1"/>
    <xf numFmtId="0" fontId="18" fillId="0" borderId="16" xfId="0" applyFont="1" applyBorder="1" applyAlignment="1" applyProtection="1"/>
    <xf numFmtId="0" fontId="18" fillId="0" borderId="4" xfId="0" applyFont="1" applyBorder="1" applyProtection="1"/>
    <xf numFmtId="167" fontId="18" fillId="0" borderId="16" xfId="0" applyNumberFormat="1" applyFont="1" applyBorder="1" applyAlignment="1" applyProtection="1">
      <alignment horizontal="center"/>
    </xf>
    <xf numFmtId="167" fontId="20" fillId="0" borderId="23" xfId="0" applyNumberFormat="1" applyFont="1" applyBorder="1" applyAlignment="1" applyProtection="1">
      <alignment horizontal="center"/>
    </xf>
    <xf numFmtId="168" fontId="20" fillId="0" borderId="14" xfId="0" applyNumberFormat="1" applyFont="1" applyBorder="1" applyAlignment="1" applyProtection="1">
      <alignment horizontal="center"/>
    </xf>
    <xf numFmtId="167" fontId="20" fillId="0" borderId="0" xfId="0" applyNumberFormat="1" applyFont="1" applyBorder="1" applyAlignment="1" applyProtection="1"/>
    <xf numFmtId="167" fontId="18" fillId="0" borderId="4" xfId="0" applyNumberFormat="1" applyFont="1" applyBorder="1" applyProtection="1"/>
    <xf numFmtId="167" fontId="18" fillId="2" borderId="0" xfId="0" applyNumberFormat="1" applyFont="1" applyFill="1" applyBorder="1" applyAlignment="1" applyProtection="1">
      <alignment horizontal="center"/>
    </xf>
    <xf numFmtId="167" fontId="20" fillId="2" borderId="0" xfId="0" applyNumberFormat="1" applyFont="1" applyFill="1" applyBorder="1" applyAlignment="1" applyProtection="1">
      <alignment horizontal="center"/>
    </xf>
    <xf numFmtId="168" fontId="20" fillId="2" borderId="0" xfId="0" applyNumberFormat="1" applyFont="1" applyFill="1" applyBorder="1" applyAlignment="1" applyProtection="1">
      <alignment horizontal="center"/>
    </xf>
    <xf numFmtId="167" fontId="20" fillId="2" borderId="0" xfId="0" applyNumberFormat="1" applyFont="1" applyFill="1" applyBorder="1" applyAlignment="1" applyProtection="1"/>
    <xf numFmtId="0" fontId="18" fillId="2" borderId="0" xfId="0" applyFont="1" applyFill="1" applyBorder="1" applyAlignment="1" applyProtection="1"/>
    <xf numFmtId="167" fontId="18" fillId="2" borderId="0" xfId="0" applyNumberFormat="1" applyFont="1" applyFill="1" applyBorder="1" applyProtection="1"/>
    <xf numFmtId="0" fontId="20" fillId="2" borderId="0" xfId="0" applyFont="1" applyFill="1" applyBorder="1" applyAlignment="1" applyProtection="1">
      <alignment horizontal="left" indent="2"/>
    </xf>
    <xf numFmtId="0" fontId="20" fillId="2" borderId="0" xfId="0" applyFont="1" applyFill="1" applyAlignment="1" applyProtection="1">
      <alignment horizontal="left" indent="1"/>
    </xf>
    <xf numFmtId="0" fontId="18" fillId="0" borderId="6" xfId="0" applyFont="1" applyBorder="1" applyProtection="1"/>
    <xf numFmtId="167" fontId="18" fillId="0" borderId="6" xfId="0" applyNumberFormat="1" applyFont="1" applyBorder="1" applyAlignment="1" applyProtection="1">
      <alignment horizontal="center"/>
    </xf>
    <xf numFmtId="167" fontId="20" fillId="0" borderId="11" xfId="0" applyNumberFormat="1" applyFont="1" applyBorder="1" applyAlignment="1" applyProtection="1">
      <alignment horizontal="center"/>
    </xf>
    <xf numFmtId="0" fontId="20" fillId="0" borderId="24" xfId="0" applyFont="1" applyBorder="1" applyAlignment="1" applyProtection="1">
      <alignment horizontal="center"/>
    </xf>
    <xf numFmtId="167" fontId="20" fillId="0" borderId="12" xfId="0" applyNumberFormat="1" applyFont="1" applyBorder="1" applyAlignment="1" applyProtection="1"/>
    <xf numFmtId="0" fontId="18" fillId="0" borderId="6" xfId="0" applyFont="1" applyBorder="1" applyAlignment="1" applyProtection="1"/>
    <xf numFmtId="167" fontId="18" fillId="0" borderId="6" xfId="0" applyNumberFormat="1" applyFont="1" applyBorder="1" applyProtection="1"/>
    <xf numFmtId="167" fontId="18" fillId="0" borderId="7" xfId="0" applyNumberFormat="1" applyFont="1" applyBorder="1" applyProtection="1"/>
    <xf numFmtId="0" fontId="2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13" fillId="2" borderId="0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horizontal="center" vertical="center"/>
    </xf>
    <xf numFmtId="14" fontId="3" fillId="5" borderId="5" xfId="0" applyNumberFormat="1" applyFont="1" applyFill="1" applyBorder="1" applyAlignment="1" applyProtection="1">
      <alignment horizontal="center" vertical="center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3" borderId="3" xfId="0" applyNumberFormat="1" applyFont="1" applyFill="1" applyBorder="1" applyAlignment="1" applyProtection="1">
      <alignment horizontal="center" vertical="center"/>
    </xf>
    <xf numFmtId="166" fontId="3" fillId="5" borderId="3" xfId="0" applyNumberFormat="1" applyFont="1" applyFill="1" applyBorder="1" applyAlignment="1" applyProtection="1">
      <alignment horizontal="center" vertical="center"/>
    </xf>
    <xf numFmtId="14" fontId="3" fillId="5" borderId="3" xfId="0" applyNumberFormat="1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12" fillId="5" borderId="10" xfId="0" applyNumberFormat="1" applyFont="1" applyFill="1" applyBorder="1" applyAlignment="1" applyProtection="1">
      <alignment horizontal="center" vertical="center"/>
    </xf>
    <xf numFmtId="164" fontId="12" fillId="5" borderId="4" xfId="0" applyNumberFormat="1" applyFont="1" applyFill="1" applyBorder="1" applyAlignment="1" applyProtection="1">
      <alignment horizontal="center" vertical="center"/>
    </xf>
    <xf numFmtId="20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164" fontId="12" fillId="3" borderId="12" xfId="0" applyNumberFormat="1" applyFont="1" applyFill="1" applyBorder="1" applyAlignment="1" applyProtection="1">
      <alignment horizontal="center" vertical="center"/>
    </xf>
    <xf numFmtId="164" fontId="12" fillId="5" borderId="8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/>
    <xf numFmtId="0" fontId="4" fillId="0" borderId="0" xfId="0" applyFont="1" applyAlignment="1" applyProtection="1"/>
    <xf numFmtId="166" fontId="3" fillId="3" borderId="5" xfId="0" applyNumberFormat="1" applyFont="1" applyFill="1" applyBorder="1" applyAlignment="1" applyProtection="1">
      <alignment horizontal="center" vertical="center"/>
    </xf>
    <xf numFmtId="20" fontId="3" fillId="2" borderId="0" xfId="0" applyNumberFormat="1" applyFont="1" applyFill="1" applyBorder="1" applyAlignment="1" applyProtection="1">
      <alignment horizontal="center" vertical="center"/>
    </xf>
    <xf numFmtId="164" fontId="12" fillId="5" borderId="3" xfId="0" applyNumberFormat="1" applyFont="1" applyFill="1" applyBorder="1" applyAlignment="1" applyProtection="1">
      <alignment horizontal="center" vertical="center"/>
    </xf>
    <xf numFmtId="20" fontId="12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164" fontId="12" fillId="7" borderId="11" xfId="0" applyNumberFormat="1" applyFont="1" applyFill="1" applyBorder="1" applyAlignment="1" applyProtection="1">
      <alignment horizontal="center" vertical="center"/>
      <protection locked="0"/>
    </xf>
    <xf numFmtId="16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vertical="center"/>
    </xf>
    <xf numFmtId="20" fontId="9" fillId="2" borderId="0" xfId="0" applyNumberFormat="1" applyFont="1" applyFill="1" applyBorder="1" applyAlignment="1" applyProtection="1">
      <alignment horizontal="center" vertical="center"/>
    </xf>
    <xf numFmtId="164" fontId="10" fillId="2" borderId="0" xfId="0" quotePrefix="1" applyNumberFormat="1" applyFont="1" applyFill="1" applyBorder="1" applyAlignment="1" applyProtection="1">
      <alignment horizontal="left" vertical="center" indent="7"/>
    </xf>
    <xf numFmtId="164" fontId="10" fillId="2" borderId="0" xfId="0" applyNumberFormat="1" applyFont="1" applyFill="1" applyBorder="1" applyAlignment="1" applyProtection="1">
      <alignment horizontal="left"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46" fontId="5" fillId="2" borderId="0" xfId="0" applyNumberFormat="1" applyFont="1" applyFill="1" applyBorder="1" applyAlignment="1" applyProtection="1">
      <alignment horizontal="left" vertical="center" indent="6"/>
    </xf>
    <xf numFmtId="46" fontId="5" fillId="2" borderId="0" xfId="0" applyNumberFormat="1" applyFont="1" applyFill="1" applyBorder="1" applyAlignment="1" applyProtection="1">
      <alignment horizontal="left" vertical="center" indent="1"/>
    </xf>
    <xf numFmtId="164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166" fontId="3" fillId="8" borderId="3" xfId="0" applyNumberFormat="1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left" vertical="center" readingOrder="1"/>
    </xf>
    <xf numFmtId="0" fontId="25" fillId="2" borderId="0" xfId="0" applyFont="1" applyFill="1" applyAlignment="1" applyProtection="1">
      <alignment horizontal="left" vertical="center" readingOrder="1"/>
    </xf>
    <xf numFmtId="0" fontId="28" fillId="2" borderId="0" xfId="0" applyFont="1" applyFill="1" applyAlignment="1" applyProtection="1">
      <alignment horizontal="left" vertical="center" readingOrder="1"/>
    </xf>
    <xf numFmtId="0" fontId="29" fillId="2" borderId="0" xfId="0" applyFont="1" applyFill="1" applyAlignment="1" applyProtection="1">
      <alignment vertical="top"/>
    </xf>
    <xf numFmtId="46" fontId="1" fillId="0" borderId="0" xfId="0" applyNumberFormat="1" applyFont="1" applyFill="1" applyBorder="1" applyAlignment="1" applyProtection="1">
      <alignment horizontal="left" vertical="center" indent="6"/>
    </xf>
    <xf numFmtId="0" fontId="1" fillId="2" borderId="0" xfId="0" applyFont="1" applyFill="1" applyAlignment="1" applyProtection="1">
      <alignment horizontal="left" vertical="center" indent="2"/>
    </xf>
    <xf numFmtId="164" fontId="12" fillId="3" borderId="8" xfId="0" applyNumberFormat="1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left" vertical="center" indent="2"/>
    </xf>
    <xf numFmtId="0" fontId="32" fillId="2" borderId="0" xfId="0" applyFont="1" applyFill="1" applyAlignment="1" applyProtection="1">
      <alignment horizontal="left" vertical="center" indent="2"/>
    </xf>
    <xf numFmtId="0" fontId="33" fillId="2" borderId="0" xfId="0" applyFont="1" applyFill="1" applyAlignment="1" applyProtection="1">
      <alignment horizontal="left" vertical="center" indent="2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horizontal="left" vertical="center" indent="1"/>
    </xf>
    <xf numFmtId="0" fontId="39" fillId="2" borderId="0" xfId="0" applyFont="1" applyFill="1" applyProtection="1"/>
    <xf numFmtId="0" fontId="38" fillId="2" borderId="0" xfId="0" applyFont="1" applyFill="1" applyAlignment="1" applyProtection="1">
      <alignment horizontal="left" vertical="center" indent="7"/>
    </xf>
    <xf numFmtId="0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36" fillId="9" borderId="18" xfId="0" applyFont="1" applyFill="1" applyBorder="1" applyAlignment="1" applyProtection="1">
      <alignment horizontal="left" vertical="center" indent="2"/>
    </xf>
    <xf numFmtId="0" fontId="0" fillId="9" borderId="2" xfId="0" applyFill="1" applyBorder="1" applyProtection="1"/>
    <xf numFmtId="0" fontId="0" fillId="9" borderId="19" xfId="0" applyFill="1" applyBorder="1" applyProtection="1"/>
    <xf numFmtId="0" fontId="36" fillId="9" borderId="14" xfId="0" applyFont="1" applyFill="1" applyBorder="1" applyAlignment="1" applyProtection="1">
      <alignment horizontal="left" vertical="center" indent="2"/>
    </xf>
    <xf numFmtId="0" fontId="0" fillId="9" borderId="0" xfId="0" applyFill="1" applyBorder="1" applyProtection="1"/>
    <xf numFmtId="0" fontId="0" fillId="9" borderId="13" xfId="0" applyFill="1" applyBorder="1" applyProtection="1"/>
    <xf numFmtId="0" fontId="33" fillId="9" borderId="14" xfId="0" applyFont="1" applyFill="1" applyBorder="1" applyAlignment="1" applyProtection="1">
      <alignment horizontal="left" vertical="center" indent="2"/>
    </xf>
    <xf numFmtId="0" fontId="33" fillId="9" borderId="30" xfId="0" applyFont="1" applyFill="1" applyBorder="1" applyAlignment="1" applyProtection="1">
      <alignment horizontal="left" vertical="center" indent="2"/>
    </xf>
    <xf numFmtId="0" fontId="0" fillId="9" borderId="1" xfId="0" applyFill="1" applyBorder="1" applyProtection="1"/>
    <xf numFmtId="0" fontId="14" fillId="9" borderId="1" xfId="0" applyNumberFormat="1" applyFont="1" applyFill="1" applyBorder="1" applyAlignment="1" applyProtection="1">
      <alignment horizontal="center" vertical="center"/>
    </xf>
    <xf numFmtId="0" fontId="0" fillId="9" borderId="31" xfId="0" applyFill="1" applyBorder="1" applyProtection="1"/>
    <xf numFmtId="0" fontId="33" fillId="9" borderId="18" xfId="0" applyFont="1" applyFill="1" applyBorder="1" applyAlignment="1" applyProtection="1">
      <alignment horizontal="left" vertical="center" indent="2"/>
    </xf>
    <xf numFmtId="0" fontId="34" fillId="9" borderId="14" xfId="0" applyFont="1" applyFill="1" applyBorder="1" applyAlignment="1" applyProtection="1">
      <alignment horizontal="left" vertical="center" indent="2"/>
    </xf>
    <xf numFmtId="0" fontId="32" fillId="9" borderId="30" xfId="0" applyFont="1" applyFill="1" applyBorder="1" applyAlignment="1" applyProtection="1">
      <alignment horizontal="left" vertical="center" indent="2"/>
    </xf>
    <xf numFmtId="164" fontId="41" fillId="9" borderId="32" xfId="0" applyNumberFormat="1" applyFont="1" applyFill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/>
    </xf>
    <xf numFmtId="0" fontId="38" fillId="0" borderId="0" xfId="0" applyFont="1" applyFill="1" applyAlignment="1" applyProtection="1">
      <alignment horizontal="left" vertical="center"/>
    </xf>
    <xf numFmtId="0" fontId="39" fillId="0" borderId="0" xfId="0" applyFont="1" applyFill="1" applyProtection="1"/>
    <xf numFmtId="0" fontId="0" fillId="0" borderId="0" xfId="0" applyFill="1" applyProtection="1"/>
    <xf numFmtId="0" fontId="38" fillId="0" borderId="0" xfId="0" applyFont="1" applyFill="1" applyAlignment="1" applyProtection="1">
      <alignment horizontal="left" vertical="center" indent="2"/>
    </xf>
    <xf numFmtId="0" fontId="20" fillId="0" borderId="14" xfId="0" applyFont="1" applyBorder="1" applyProtection="1"/>
    <xf numFmtId="0" fontId="20" fillId="0" borderId="30" xfId="0" applyFont="1" applyBorder="1" applyProtection="1"/>
    <xf numFmtId="0" fontId="18" fillId="0" borderId="31" xfId="0" applyFont="1" applyBorder="1" applyProtection="1"/>
    <xf numFmtId="0" fontId="18" fillId="0" borderId="1" xfId="0" applyFont="1" applyBorder="1" applyProtection="1"/>
    <xf numFmtId="167" fontId="18" fillId="0" borderId="33" xfId="0" applyNumberFormat="1" applyFont="1" applyBorder="1" applyAlignment="1" applyProtection="1">
      <alignment horizontal="center"/>
    </xf>
    <xf numFmtId="167" fontId="20" fillId="0" borderId="34" xfId="0" applyNumberFormat="1" applyFont="1" applyBorder="1" applyAlignment="1" applyProtection="1">
      <alignment horizontal="center"/>
    </xf>
    <xf numFmtId="168" fontId="20" fillId="0" borderId="30" xfId="0" applyNumberFormat="1" applyFont="1" applyBorder="1" applyAlignment="1" applyProtection="1">
      <alignment horizontal="center"/>
    </xf>
    <xf numFmtId="167" fontId="20" fillId="0" borderId="1" xfId="0" applyNumberFormat="1" applyFont="1" applyBorder="1" applyAlignment="1" applyProtection="1"/>
    <xf numFmtId="0" fontId="18" fillId="0" borderId="33" xfId="0" applyFont="1" applyBorder="1" applyAlignment="1" applyProtection="1"/>
    <xf numFmtId="167" fontId="18" fillId="0" borderId="5" xfId="0" applyNumberFormat="1" applyFont="1" applyBorder="1" applyProtection="1"/>
    <xf numFmtId="0" fontId="18" fillId="0" borderId="7" xfId="0" applyFont="1" applyBorder="1" applyProtection="1"/>
    <xf numFmtId="0" fontId="20" fillId="4" borderId="10" xfId="0" applyFont="1" applyFill="1" applyBorder="1" applyProtection="1">
      <protection locked="0"/>
    </xf>
    <xf numFmtId="0" fontId="29" fillId="2" borderId="0" xfId="0" applyFont="1" applyFill="1" applyAlignment="1" applyProtection="1">
      <alignment horizontal="right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166" fontId="3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2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indent="14"/>
    </xf>
    <xf numFmtId="20" fontId="12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vertical="center"/>
    </xf>
    <xf numFmtId="20" fontId="3" fillId="0" borderId="0" xfId="0" applyNumberFormat="1" applyFont="1" applyFill="1" applyAlignment="1" applyProtection="1">
      <alignment horizontal="left" vertical="center" indent="1"/>
    </xf>
    <xf numFmtId="0" fontId="3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indent="12"/>
    </xf>
    <xf numFmtId="0" fontId="29" fillId="2" borderId="0" xfId="0" applyFont="1" applyFill="1" applyAlignment="1" applyProtection="1">
      <alignment vertical="center" wrapText="1"/>
    </xf>
    <xf numFmtId="20" fontId="3" fillId="0" borderId="0" xfId="0" applyNumberFormat="1" applyFont="1" applyFill="1" applyBorder="1" applyAlignment="1" applyProtection="1">
      <alignment horizontal="left" vertical="center" indent="1"/>
    </xf>
    <xf numFmtId="164" fontId="30" fillId="0" borderId="0" xfId="0" quotePrefix="1" applyNumberFormat="1" applyFont="1" applyFill="1" applyBorder="1" applyAlignment="1" applyProtection="1">
      <alignment horizontal="left" vertical="center" indent="3"/>
    </xf>
    <xf numFmtId="164" fontId="30" fillId="0" borderId="0" xfId="0" quotePrefix="1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left" vertical="center" indent="11"/>
    </xf>
    <xf numFmtId="0" fontId="13" fillId="2" borderId="0" xfId="0" applyFont="1" applyFill="1" applyAlignment="1" applyProtection="1">
      <alignment horizontal="left" vertical="center" indent="8"/>
    </xf>
    <xf numFmtId="49" fontId="13" fillId="2" borderId="0" xfId="0" applyNumberFormat="1" applyFont="1" applyFill="1" applyBorder="1" applyAlignment="1" applyProtection="1">
      <alignment horizontal="left" vertical="center" indent="3"/>
    </xf>
    <xf numFmtId="0" fontId="13" fillId="0" borderId="0" xfId="0" applyFont="1" applyAlignment="1" applyProtection="1">
      <alignment vertical="center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right" vertical="center" wrapText="1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2" xfId="0" applyNumberFormat="1" applyFont="1" applyFill="1" applyBorder="1" applyAlignment="1" applyProtection="1">
      <alignment horizontal="center" vertical="center" shrinkToFit="1"/>
      <protection locked="0"/>
    </xf>
    <xf numFmtId="20" fontId="9" fillId="2" borderId="0" xfId="0" applyNumberFormat="1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  <xf numFmtId="0" fontId="31" fillId="2" borderId="0" xfId="0" quotePrefix="1" applyFont="1" applyFill="1" applyAlignment="1" applyProtection="1">
      <alignment horizontal="left" vertical="center" indent="16"/>
    </xf>
    <xf numFmtId="0" fontId="3" fillId="6" borderId="35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0" fontId="18" fillId="2" borderId="0" xfId="0" applyFont="1" applyFill="1" applyAlignment="1" applyProtection="1">
      <alignment horizontal="left" vertical="top" wrapText="1"/>
    </xf>
    <xf numFmtId="0" fontId="18" fillId="2" borderId="0" xfId="0" applyFont="1" applyFill="1" applyAlignment="1" applyProtection="1">
      <alignment horizontal="left" vertical="top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</cellXfs>
  <cellStyles count="1">
    <cellStyle name="Standard" xfId="0" builtinId="0"/>
  </cellStyles>
  <dxfs count="48"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alignment horizontal="general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ridien Roman"/>
        <scheme val="none"/>
      </font>
      <numFmt numFmtId="167" formatCode="[h]:mm"/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ridien Roman"/>
        <scheme val="none"/>
      </font>
      <numFmt numFmtId="168" formatCode="h:mm;@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ridien Roman"/>
        <scheme val="none"/>
      </font>
      <numFmt numFmtId="167" formatCode="[h]:mm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167" formatCode="[h]:mm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0" formatCode="General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numFmt numFmtId="0" formatCode="General"/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ridien Roman"/>
        <scheme val="none"/>
      </font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protection locked="1" hidden="0"/>
    </dxf>
    <dxf>
      <font>
        <strike val="0"/>
        <outline val="0"/>
        <shadow val="0"/>
        <vertAlign val="baseline"/>
        <name val="Meridien Roman"/>
        <scheme val="none"/>
      </font>
      <protection locked="1" hidden="0"/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9900"/>
        </patternFill>
      </fill>
    </dxf>
    <dxf>
      <font>
        <color auto="1"/>
      </font>
      <fill>
        <patternFill>
          <fgColor rgb="FFFF7C80"/>
          <bgColor rgb="FFFF4B4B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9900"/>
        </patternFill>
      </fill>
    </dxf>
    <dxf>
      <font>
        <color auto="1"/>
      </font>
      <fill>
        <patternFill>
          <fgColor rgb="FFFF7C80"/>
          <bgColor rgb="FFFF4B4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7C80"/>
      <color rgb="FFFF9900"/>
      <color rgb="FFFF4B4B"/>
      <color rgb="FFFF474B"/>
      <color rgb="FFF8856E"/>
      <color rgb="FFFF1117"/>
      <color rgb="FFFF9966"/>
      <color rgb="FFFF6600"/>
      <color rgb="FFFF5050"/>
      <color rgb="FF006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294216</xdr:colOff>
      <xdr:row>0</xdr:row>
      <xdr:rowOff>66675</xdr:rowOff>
    </xdr:from>
    <xdr:to>
      <xdr:col>9</xdr:col>
      <xdr:colOff>1114425</xdr:colOff>
      <xdr:row>1</xdr:row>
      <xdr:rowOff>3176</xdr:rowOff>
    </xdr:to>
    <xdr:pic>
      <xdr:nvPicPr>
        <xdr:cNvPr id="19" name="Grafik 18" descr="C:\Users\scharfda\AppData\Local\Microsoft\Windows\Temporary Internet Files\Content.Word\GU-Logo-blau-gros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966" y="66675"/>
          <a:ext cx="1706034" cy="889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0</xdr:row>
      <xdr:rowOff>76200</xdr:rowOff>
    </xdr:from>
    <xdr:to>
      <xdr:col>9</xdr:col>
      <xdr:colOff>1123950</xdr:colOff>
      <xdr:row>1</xdr:row>
      <xdr:rowOff>12701</xdr:rowOff>
    </xdr:to>
    <xdr:pic>
      <xdr:nvPicPr>
        <xdr:cNvPr id="5" name="Grafik 4" descr="C:\Users\scharfda\AppData\Local\Microsoft\Windows\Temporary Internet Files\Content.Word\GU-Logo-blau-gros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76200"/>
          <a:ext cx="1685925" cy="8890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438150</xdr:colOff>
          <xdr:row>68</xdr:row>
          <xdr:rowOff>38100</xdr:rowOff>
        </xdr:from>
        <xdr:to>
          <xdr:col>29</xdr:col>
          <xdr:colOff>523875</xdr:colOff>
          <xdr:row>69</xdr:row>
          <xdr:rowOff>47625</xdr:rowOff>
        </xdr:to>
        <xdr:sp macro="" textlink="">
          <xdr:nvSpPr>
            <xdr:cNvPr id="38914" name="Drop Dow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le13" displayName="Tabelle13" ref="B14:Q27" totalsRowShown="0" headerRowDxfId="17" dataDxfId="16">
  <autoFilter ref="B14:Q27"/>
  <tableColumns count="16">
    <tableColumn id="1" name="Spalte1" dataDxfId="15"/>
    <tableColumn id="2" name="Spalte2" dataDxfId="14"/>
    <tableColumn id="19" name="Spalte22" dataDxfId="13">
      <calculatedColumnFormula>Tabelle13[[#This Row],[Spalte1]]*60</calculatedColumnFormula>
    </tableColumn>
    <tableColumn id="20" name="Spalte23" dataDxfId="12">
      <calculatedColumnFormula>ROUND(Tabelle13[[#This Row],[Spalte22]]/4.348/5,0)</calculatedColumnFormula>
    </tableColumn>
    <tableColumn id="21" name="Spalte24" dataDxfId="11">
      <calculatedColumnFormula>TIME(0,Tabelle13[[#This Row],[Spalte23]],0)</calculatedColumnFormula>
    </tableColumn>
    <tableColumn id="23" name="Spalte422" dataDxfId="10">
      <calculatedColumnFormula>Tabelle13[[#This Row],[Spalte7]]*12</calculatedColumnFormula>
    </tableColumn>
    <tableColumn id="6" name="Spalte6" dataDxfId="9"/>
    <tableColumn id="7" name="Spalte7" dataDxfId="8">
      <calculatedColumnFormula>TIME(0,ROUND(Tabelle13[[#This Row],[Spalte23]]*20/12,0),0)</calculatedColumnFormula>
    </tableColumn>
    <tableColumn id="8" name="Spalte8" dataDxfId="7"/>
    <tableColumn id="9" name="Spalte9" dataDxfId="6"/>
    <tableColumn id="10" name="Spalte10" dataDxfId="5">
      <calculatedColumnFormula>Tabelle13[[#This Row],[Spalte7]]</calculatedColumnFormula>
    </tableColumn>
    <tableColumn id="11" name="Spalte11" dataDxfId="4">
      <calculatedColumnFormula>Tabelle13[[#This Row],[Spalte10]]*M$13</calculatedColumnFormula>
    </tableColumn>
    <tableColumn id="12" name="Spalte12" dataDxfId="3">
      <calculatedColumnFormula>Tabelle13[[#This Row],[Spalte10]]*N$13</calculatedColumnFormula>
    </tableColumn>
    <tableColumn id="13" name="Spalte13" dataDxfId="2">
      <calculatedColumnFormula>Tabelle13[[#This Row],[Spalte10]]*O$13</calculatedColumnFormula>
    </tableColumn>
    <tableColumn id="14" name="Spalte14" dataDxfId="1">
      <calculatedColumnFormula>Tabelle13[[#This Row],[Spalte10]]*P$13</calculatedColumnFormula>
    </tableColumn>
    <tableColumn id="15" name="Spalte15" dataDxfId="0">
      <calculatedColumnFormula>Tabelle13[[#This Row],[Spalte10]]*Q$13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80"/>
  <sheetViews>
    <sheetView showGridLines="0" showRowColHeaders="0" tabSelected="1" showRuler="0" zoomScaleNormal="100" zoomScalePageLayoutView="90" workbookViewId="0">
      <selection activeCell="J19" sqref="J19"/>
    </sheetView>
  </sheetViews>
  <sheetFormatPr baseColWidth="10" defaultColWidth="8.85546875" defaultRowHeight="11.25" x14ac:dyDescent="0.25"/>
  <cols>
    <col min="1" max="1" width="2.7109375" style="1" customWidth="1"/>
    <col min="2" max="2" width="9.85546875" style="1" customWidth="1"/>
    <col min="3" max="5" width="11.5703125" style="1" customWidth="1"/>
    <col min="6" max="6" width="15.42578125" style="1" customWidth="1"/>
    <col min="7" max="7" width="15.28515625" style="1" customWidth="1"/>
    <col min="8" max="8" width="12" style="1" customWidth="1"/>
    <col min="9" max="9" width="13.28515625" style="1" customWidth="1"/>
    <col min="10" max="10" width="17.42578125" style="1" customWidth="1"/>
    <col min="11" max="13" width="8.85546875" style="17" hidden="1" customWidth="1"/>
    <col min="14" max="14" width="13.28515625" style="17" hidden="1" customWidth="1"/>
    <col min="15" max="15" width="8.85546875" style="17" customWidth="1"/>
    <col min="16" max="47" width="8.85546875" style="17"/>
    <col min="48" max="256" width="8.85546875" style="1"/>
    <col min="257" max="257" width="6.140625" style="1" bestFit="1" customWidth="1"/>
    <col min="258" max="258" width="11.7109375" style="1" customWidth="1"/>
    <col min="259" max="259" width="12.140625" style="1" customWidth="1"/>
    <col min="260" max="260" width="13.7109375" style="1" customWidth="1"/>
    <col min="261" max="261" width="13.5703125" style="1" customWidth="1"/>
    <col min="262" max="262" width="14.5703125" style="1" customWidth="1"/>
    <col min="263" max="263" width="12.7109375" style="1" customWidth="1"/>
    <col min="264" max="264" width="12.28515625" style="1" customWidth="1"/>
    <col min="265" max="265" width="10.85546875" style="1" customWidth="1"/>
    <col min="266" max="266" width="11.28515625" style="1" customWidth="1"/>
    <col min="267" max="267" width="0" style="1" hidden="1" customWidth="1"/>
    <col min="268" max="512" width="8.85546875" style="1"/>
    <col min="513" max="513" width="6.140625" style="1" bestFit="1" customWidth="1"/>
    <col min="514" max="514" width="11.7109375" style="1" customWidth="1"/>
    <col min="515" max="515" width="12.140625" style="1" customWidth="1"/>
    <col min="516" max="516" width="13.7109375" style="1" customWidth="1"/>
    <col min="517" max="517" width="13.5703125" style="1" customWidth="1"/>
    <col min="518" max="518" width="14.5703125" style="1" customWidth="1"/>
    <col min="519" max="519" width="12.7109375" style="1" customWidth="1"/>
    <col min="520" max="520" width="12.28515625" style="1" customWidth="1"/>
    <col min="521" max="521" width="10.85546875" style="1" customWidth="1"/>
    <col min="522" max="522" width="11.28515625" style="1" customWidth="1"/>
    <col min="523" max="523" width="0" style="1" hidden="1" customWidth="1"/>
    <col min="524" max="768" width="8.85546875" style="1"/>
    <col min="769" max="769" width="6.140625" style="1" bestFit="1" customWidth="1"/>
    <col min="770" max="770" width="11.7109375" style="1" customWidth="1"/>
    <col min="771" max="771" width="12.140625" style="1" customWidth="1"/>
    <col min="772" max="772" width="13.7109375" style="1" customWidth="1"/>
    <col min="773" max="773" width="13.5703125" style="1" customWidth="1"/>
    <col min="774" max="774" width="14.5703125" style="1" customWidth="1"/>
    <col min="775" max="775" width="12.7109375" style="1" customWidth="1"/>
    <col min="776" max="776" width="12.28515625" style="1" customWidth="1"/>
    <col min="777" max="777" width="10.85546875" style="1" customWidth="1"/>
    <col min="778" max="778" width="11.28515625" style="1" customWidth="1"/>
    <col min="779" max="779" width="0" style="1" hidden="1" customWidth="1"/>
    <col min="780" max="1024" width="8.85546875" style="1"/>
    <col min="1025" max="1025" width="6.140625" style="1" bestFit="1" customWidth="1"/>
    <col min="1026" max="1026" width="11.7109375" style="1" customWidth="1"/>
    <col min="1027" max="1027" width="12.140625" style="1" customWidth="1"/>
    <col min="1028" max="1028" width="13.7109375" style="1" customWidth="1"/>
    <col min="1029" max="1029" width="13.5703125" style="1" customWidth="1"/>
    <col min="1030" max="1030" width="14.5703125" style="1" customWidth="1"/>
    <col min="1031" max="1031" width="12.7109375" style="1" customWidth="1"/>
    <col min="1032" max="1032" width="12.28515625" style="1" customWidth="1"/>
    <col min="1033" max="1033" width="10.85546875" style="1" customWidth="1"/>
    <col min="1034" max="1034" width="11.28515625" style="1" customWidth="1"/>
    <col min="1035" max="1035" width="0" style="1" hidden="1" customWidth="1"/>
    <col min="1036" max="1280" width="8.85546875" style="1"/>
    <col min="1281" max="1281" width="6.140625" style="1" bestFit="1" customWidth="1"/>
    <col min="1282" max="1282" width="11.7109375" style="1" customWidth="1"/>
    <col min="1283" max="1283" width="12.140625" style="1" customWidth="1"/>
    <col min="1284" max="1284" width="13.7109375" style="1" customWidth="1"/>
    <col min="1285" max="1285" width="13.5703125" style="1" customWidth="1"/>
    <col min="1286" max="1286" width="14.5703125" style="1" customWidth="1"/>
    <col min="1287" max="1287" width="12.7109375" style="1" customWidth="1"/>
    <col min="1288" max="1288" width="12.28515625" style="1" customWidth="1"/>
    <col min="1289" max="1289" width="10.85546875" style="1" customWidth="1"/>
    <col min="1290" max="1290" width="11.28515625" style="1" customWidth="1"/>
    <col min="1291" max="1291" width="0" style="1" hidden="1" customWidth="1"/>
    <col min="1292" max="1536" width="8.85546875" style="1"/>
    <col min="1537" max="1537" width="6.140625" style="1" bestFit="1" customWidth="1"/>
    <col min="1538" max="1538" width="11.7109375" style="1" customWidth="1"/>
    <col min="1539" max="1539" width="12.140625" style="1" customWidth="1"/>
    <col min="1540" max="1540" width="13.7109375" style="1" customWidth="1"/>
    <col min="1541" max="1541" width="13.5703125" style="1" customWidth="1"/>
    <col min="1542" max="1542" width="14.5703125" style="1" customWidth="1"/>
    <col min="1543" max="1543" width="12.7109375" style="1" customWidth="1"/>
    <col min="1544" max="1544" width="12.28515625" style="1" customWidth="1"/>
    <col min="1545" max="1545" width="10.85546875" style="1" customWidth="1"/>
    <col min="1546" max="1546" width="11.28515625" style="1" customWidth="1"/>
    <col min="1547" max="1547" width="0" style="1" hidden="1" customWidth="1"/>
    <col min="1548" max="1792" width="8.85546875" style="1"/>
    <col min="1793" max="1793" width="6.140625" style="1" bestFit="1" customWidth="1"/>
    <col min="1794" max="1794" width="11.7109375" style="1" customWidth="1"/>
    <col min="1795" max="1795" width="12.140625" style="1" customWidth="1"/>
    <col min="1796" max="1796" width="13.7109375" style="1" customWidth="1"/>
    <col min="1797" max="1797" width="13.5703125" style="1" customWidth="1"/>
    <col min="1798" max="1798" width="14.5703125" style="1" customWidth="1"/>
    <col min="1799" max="1799" width="12.7109375" style="1" customWidth="1"/>
    <col min="1800" max="1800" width="12.28515625" style="1" customWidth="1"/>
    <col min="1801" max="1801" width="10.85546875" style="1" customWidth="1"/>
    <col min="1802" max="1802" width="11.28515625" style="1" customWidth="1"/>
    <col min="1803" max="1803" width="0" style="1" hidden="1" customWidth="1"/>
    <col min="1804" max="2048" width="8.85546875" style="1"/>
    <col min="2049" max="2049" width="6.140625" style="1" bestFit="1" customWidth="1"/>
    <col min="2050" max="2050" width="11.7109375" style="1" customWidth="1"/>
    <col min="2051" max="2051" width="12.140625" style="1" customWidth="1"/>
    <col min="2052" max="2052" width="13.7109375" style="1" customWidth="1"/>
    <col min="2053" max="2053" width="13.5703125" style="1" customWidth="1"/>
    <col min="2054" max="2054" width="14.5703125" style="1" customWidth="1"/>
    <col min="2055" max="2055" width="12.7109375" style="1" customWidth="1"/>
    <col min="2056" max="2056" width="12.28515625" style="1" customWidth="1"/>
    <col min="2057" max="2057" width="10.85546875" style="1" customWidth="1"/>
    <col min="2058" max="2058" width="11.28515625" style="1" customWidth="1"/>
    <col min="2059" max="2059" width="0" style="1" hidden="1" customWidth="1"/>
    <col min="2060" max="2304" width="8.85546875" style="1"/>
    <col min="2305" max="2305" width="6.140625" style="1" bestFit="1" customWidth="1"/>
    <col min="2306" max="2306" width="11.7109375" style="1" customWidth="1"/>
    <col min="2307" max="2307" width="12.140625" style="1" customWidth="1"/>
    <col min="2308" max="2308" width="13.7109375" style="1" customWidth="1"/>
    <col min="2309" max="2309" width="13.5703125" style="1" customWidth="1"/>
    <col min="2310" max="2310" width="14.5703125" style="1" customWidth="1"/>
    <col min="2311" max="2311" width="12.7109375" style="1" customWidth="1"/>
    <col min="2312" max="2312" width="12.28515625" style="1" customWidth="1"/>
    <col min="2313" max="2313" width="10.85546875" style="1" customWidth="1"/>
    <col min="2314" max="2314" width="11.28515625" style="1" customWidth="1"/>
    <col min="2315" max="2315" width="0" style="1" hidden="1" customWidth="1"/>
    <col min="2316" max="2560" width="8.85546875" style="1"/>
    <col min="2561" max="2561" width="6.140625" style="1" bestFit="1" customWidth="1"/>
    <col min="2562" max="2562" width="11.7109375" style="1" customWidth="1"/>
    <col min="2563" max="2563" width="12.140625" style="1" customWidth="1"/>
    <col min="2564" max="2564" width="13.7109375" style="1" customWidth="1"/>
    <col min="2565" max="2565" width="13.5703125" style="1" customWidth="1"/>
    <col min="2566" max="2566" width="14.5703125" style="1" customWidth="1"/>
    <col min="2567" max="2567" width="12.7109375" style="1" customWidth="1"/>
    <col min="2568" max="2568" width="12.28515625" style="1" customWidth="1"/>
    <col min="2569" max="2569" width="10.85546875" style="1" customWidth="1"/>
    <col min="2570" max="2570" width="11.28515625" style="1" customWidth="1"/>
    <col min="2571" max="2571" width="0" style="1" hidden="1" customWidth="1"/>
    <col min="2572" max="2816" width="8.85546875" style="1"/>
    <col min="2817" max="2817" width="6.140625" style="1" bestFit="1" customWidth="1"/>
    <col min="2818" max="2818" width="11.7109375" style="1" customWidth="1"/>
    <col min="2819" max="2819" width="12.140625" style="1" customWidth="1"/>
    <col min="2820" max="2820" width="13.7109375" style="1" customWidth="1"/>
    <col min="2821" max="2821" width="13.5703125" style="1" customWidth="1"/>
    <col min="2822" max="2822" width="14.5703125" style="1" customWidth="1"/>
    <col min="2823" max="2823" width="12.7109375" style="1" customWidth="1"/>
    <col min="2824" max="2824" width="12.28515625" style="1" customWidth="1"/>
    <col min="2825" max="2825" width="10.85546875" style="1" customWidth="1"/>
    <col min="2826" max="2826" width="11.28515625" style="1" customWidth="1"/>
    <col min="2827" max="2827" width="0" style="1" hidden="1" customWidth="1"/>
    <col min="2828" max="3072" width="8.85546875" style="1"/>
    <col min="3073" max="3073" width="6.140625" style="1" bestFit="1" customWidth="1"/>
    <col min="3074" max="3074" width="11.7109375" style="1" customWidth="1"/>
    <col min="3075" max="3075" width="12.140625" style="1" customWidth="1"/>
    <col min="3076" max="3076" width="13.7109375" style="1" customWidth="1"/>
    <col min="3077" max="3077" width="13.5703125" style="1" customWidth="1"/>
    <col min="3078" max="3078" width="14.5703125" style="1" customWidth="1"/>
    <col min="3079" max="3079" width="12.7109375" style="1" customWidth="1"/>
    <col min="3080" max="3080" width="12.28515625" style="1" customWidth="1"/>
    <col min="3081" max="3081" width="10.85546875" style="1" customWidth="1"/>
    <col min="3082" max="3082" width="11.28515625" style="1" customWidth="1"/>
    <col min="3083" max="3083" width="0" style="1" hidden="1" customWidth="1"/>
    <col min="3084" max="3328" width="8.85546875" style="1"/>
    <col min="3329" max="3329" width="6.140625" style="1" bestFit="1" customWidth="1"/>
    <col min="3330" max="3330" width="11.7109375" style="1" customWidth="1"/>
    <col min="3331" max="3331" width="12.140625" style="1" customWidth="1"/>
    <col min="3332" max="3332" width="13.7109375" style="1" customWidth="1"/>
    <col min="3333" max="3333" width="13.5703125" style="1" customWidth="1"/>
    <col min="3334" max="3334" width="14.5703125" style="1" customWidth="1"/>
    <col min="3335" max="3335" width="12.7109375" style="1" customWidth="1"/>
    <col min="3336" max="3336" width="12.28515625" style="1" customWidth="1"/>
    <col min="3337" max="3337" width="10.85546875" style="1" customWidth="1"/>
    <col min="3338" max="3338" width="11.28515625" style="1" customWidth="1"/>
    <col min="3339" max="3339" width="0" style="1" hidden="1" customWidth="1"/>
    <col min="3340" max="3584" width="8.85546875" style="1"/>
    <col min="3585" max="3585" width="6.140625" style="1" bestFit="1" customWidth="1"/>
    <col min="3586" max="3586" width="11.7109375" style="1" customWidth="1"/>
    <col min="3587" max="3587" width="12.140625" style="1" customWidth="1"/>
    <col min="3588" max="3588" width="13.7109375" style="1" customWidth="1"/>
    <col min="3589" max="3589" width="13.5703125" style="1" customWidth="1"/>
    <col min="3590" max="3590" width="14.5703125" style="1" customWidth="1"/>
    <col min="3591" max="3591" width="12.7109375" style="1" customWidth="1"/>
    <col min="3592" max="3592" width="12.28515625" style="1" customWidth="1"/>
    <col min="3593" max="3593" width="10.85546875" style="1" customWidth="1"/>
    <col min="3594" max="3594" width="11.28515625" style="1" customWidth="1"/>
    <col min="3595" max="3595" width="0" style="1" hidden="1" customWidth="1"/>
    <col min="3596" max="3840" width="8.85546875" style="1"/>
    <col min="3841" max="3841" width="6.140625" style="1" bestFit="1" customWidth="1"/>
    <col min="3842" max="3842" width="11.7109375" style="1" customWidth="1"/>
    <col min="3843" max="3843" width="12.140625" style="1" customWidth="1"/>
    <col min="3844" max="3844" width="13.7109375" style="1" customWidth="1"/>
    <col min="3845" max="3845" width="13.5703125" style="1" customWidth="1"/>
    <col min="3846" max="3846" width="14.5703125" style="1" customWidth="1"/>
    <col min="3847" max="3847" width="12.7109375" style="1" customWidth="1"/>
    <col min="3848" max="3848" width="12.28515625" style="1" customWidth="1"/>
    <col min="3849" max="3849" width="10.85546875" style="1" customWidth="1"/>
    <col min="3850" max="3850" width="11.28515625" style="1" customWidth="1"/>
    <col min="3851" max="3851" width="0" style="1" hidden="1" customWidth="1"/>
    <col min="3852" max="4096" width="8.85546875" style="1"/>
    <col min="4097" max="4097" width="6.140625" style="1" bestFit="1" customWidth="1"/>
    <col min="4098" max="4098" width="11.7109375" style="1" customWidth="1"/>
    <col min="4099" max="4099" width="12.140625" style="1" customWidth="1"/>
    <col min="4100" max="4100" width="13.7109375" style="1" customWidth="1"/>
    <col min="4101" max="4101" width="13.5703125" style="1" customWidth="1"/>
    <col min="4102" max="4102" width="14.5703125" style="1" customWidth="1"/>
    <col min="4103" max="4103" width="12.7109375" style="1" customWidth="1"/>
    <col min="4104" max="4104" width="12.28515625" style="1" customWidth="1"/>
    <col min="4105" max="4105" width="10.85546875" style="1" customWidth="1"/>
    <col min="4106" max="4106" width="11.28515625" style="1" customWidth="1"/>
    <col min="4107" max="4107" width="0" style="1" hidden="1" customWidth="1"/>
    <col min="4108" max="4352" width="8.85546875" style="1"/>
    <col min="4353" max="4353" width="6.140625" style="1" bestFit="1" customWidth="1"/>
    <col min="4354" max="4354" width="11.7109375" style="1" customWidth="1"/>
    <col min="4355" max="4355" width="12.140625" style="1" customWidth="1"/>
    <col min="4356" max="4356" width="13.7109375" style="1" customWidth="1"/>
    <col min="4357" max="4357" width="13.5703125" style="1" customWidth="1"/>
    <col min="4358" max="4358" width="14.5703125" style="1" customWidth="1"/>
    <col min="4359" max="4359" width="12.7109375" style="1" customWidth="1"/>
    <col min="4360" max="4360" width="12.28515625" style="1" customWidth="1"/>
    <col min="4361" max="4361" width="10.85546875" style="1" customWidth="1"/>
    <col min="4362" max="4362" width="11.28515625" style="1" customWidth="1"/>
    <col min="4363" max="4363" width="0" style="1" hidden="1" customWidth="1"/>
    <col min="4364" max="4608" width="8.85546875" style="1"/>
    <col min="4609" max="4609" width="6.140625" style="1" bestFit="1" customWidth="1"/>
    <col min="4610" max="4610" width="11.7109375" style="1" customWidth="1"/>
    <col min="4611" max="4611" width="12.140625" style="1" customWidth="1"/>
    <col min="4612" max="4612" width="13.7109375" style="1" customWidth="1"/>
    <col min="4613" max="4613" width="13.5703125" style="1" customWidth="1"/>
    <col min="4614" max="4614" width="14.5703125" style="1" customWidth="1"/>
    <col min="4615" max="4615" width="12.7109375" style="1" customWidth="1"/>
    <col min="4616" max="4616" width="12.28515625" style="1" customWidth="1"/>
    <col min="4617" max="4617" width="10.85546875" style="1" customWidth="1"/>
    <col min="4618" max="4618" width="11.28515625" style="1" customWidth="1"/>
    <col min="4619" max="4619" width="0" style="1" hidden="1" customWidth="1"/>
    <col min="4620" max="4864" width="8.85546875" style="1"/>
    <col min="4865" max="4865" width="6.140625" style="1" bestFit="1" customWidth="1"/>
    <col min="4866" max="4866" width="11.7109375" style="1" customWidth="1"/>
    <col min="4867" max="4867" width="12.140625" style="1" customWidth="1"/>
    <col min="4868" max="4868" width="13.7109375" style="1" customWidth="1"/>
    <col min="4869" max="4869" width="13.5703125" style="1" customWidth="1"/>
    <col min="4870" max="4870" width="14.5703125" style="1" customWidth="1"/>
    <col min="4871" max="4871" width="12.7109375" style="1" customWidth="1"/>
    <col min="4872" max="4872" width="12.28515625" style="1" customWidth="1"/>
    <col min="4873" max="4873" width="10.85546875" style="1" customWidth="1"/>
    <col min="4874" max="4874" width="11.28515625" style="1" customWidth="1"/>
    <col min="4875" max="4875" width="0" style="1" hidden="1" customWidth="1"/>
    <col min="4876" max="5120" width="8.85546875" style="1"/>
    <col min="5121" max="5121" width="6.140625" style="1" bestFit="1" customWidth="1"/>
    <col min="5122" max="5122" width="11.7109375" style="1" customWidth="1"/>
    <col min="5123" max="5123" width="12.140625" style="1" customWidth="1"/>
    <col min="5124" max="5124" width="13.7109375" style="1" customWidth="1"/>
    <col min="5125" max="5125" width="13.5703125" style="1" customWidth="1"/>
    <col min="5126" max="5126" width="14.5703125" style="1" customWidth="1"/>
    <col min="5127" max="5127" width="12.7109375" style="1" customWidth="1"/>
    <col min="5128" max="5128" width="12.28515625" style="1" customWidth="1"/>
    <col min="5129" max="5129" width="10.85546875" style="1" customWidth="1"/>
    <col min="5130" max="5130" width="11.28515625" style="1" customWidth="1"/>
    <col min="5131" max="5131" width="0" style="1" hidden="1" customWidth="1"/>
    <col min="5132" max="5376" width="8.85546875" style="1"/>
    <col min="5377" max="5377" width="6.140625" style="1" bestFit="1" customWidth="1"/>
    <col min="5378" max="5378" width="11.7109375" style="1" customWidth="1"/>
    <col min="5379" max="5379" width="12.140625" style="1" customWidth="1"/>
    <col min="5380" max="5380" width="13.7109375" style="1" customWidth="1"/>
    <col min="5381" max="5381" width="13.5703125" style="1" customWidth="1"/>
    <col min="5382" max="5382" width="14.5703125" style="1" customWidth="1"/>
    <col min="5383" max="5383" width="12.7109375" style="1" customWidth="1"/>
    <col min="5384" max="5384" width="12.28515625" style="1" customWidth="1"/>
    <col min="5385" max="5385" width="10.85546875" style="1" customWidth="1"/>
    <col min="5386" max="5386" width="11.28515625" style="1" customWidth="1"/>
    <col min="5387" max="5387" width="0" style="1" hidden="1" customWidth="1"/>
    <col min="5388" max="5632" width="8.85546875" style="1"/>
    <col min="5633" max="5633" width="6.140625" style="1" bestFit="1" customWidth="1"/>
    <col min="5634" max="5634" width="11.7109375" style="1" customWidth="1"/>
    <col min="5635" max="5635" width="12.140625" style="1" customWidth="1"/>
    <col min="5636" max="5636" width="13.7109375" style="1" customWidth="1"/>
    <col min="5637" max="5637" width="13.5703125" style="1" customWidth="1"/>
    <col min="5638" max="5638" width="14.5703125" style="1" customWidth="1"/>
    <col min="5639" max="5639" width="12.7109375" style="1" customWidth="1"/>
    <col min="5640" max="5640" width="12.28515625" style="1" customWidth="1"/>
    <col min="5641" max="5641" width="10.85546875" style="1" customWidth="1"/>
    <col min="5642" max="5642" width="11.28515625" style="1" customWidth="1"/>
    <col min="5643" max="5643" width="0" style="1" hidden="1" customWidth="1"/>
    <col min="5644" max="5888" width="8.85546875" style="1"/>
    <col min="5889" max="5889" width="6.140625" style="1" bestFit="1" customWidth="1"/>
    <col min="5890" max="5890" width="11.7109375" style="1" customWidth="1"/>
    <col min="5891" max="5891" width="12.140625" style="1" customWidth="1"/>
    <col min="5892" max="5892" width="13.7109375" style="1" customWidth="1"/>
    <col min="5893" max="5893" width="13.5703125" style="1" customWidth="1"/>
    <col min="5894" max="5894" width="14.5703125" style="1" customWidth="1"/>
    <col min="5895" max="5895" width="12.7109375" style="1" customWidth="1"/>
    <col min="5896" max="5896" width="12.28515625" style="1" customWidth="1"/>
    <col min="5897" max="5897" width="10.85546875" style="1" customWidth="1"/>
    <col min="5898" max="5898" width="11.28515625" style="1" customWidth="1"/>
    <col min="5899" max="5899" width="0" style="1" hidden="1" customWidth="1"/>
    <col min="5900" max="6144" width="8.85546875" style="1"/>
    <col min="6145" max="6145" width="6.140625" style="1" bestFit="1" customWidth="1"/>
    <col min="6146" max="6146" width="11.7109375" style="1" customWidth="1"/>
    <col min="6147" max="6147" width="12.140625" style="1" customWidth="1"/>
    <col min="6148" max="6148" width="13.7109375" style="1" customWidth="1"/>
    <col min="6149" max="6149" width="13.5703125" style="1" customWidth="1"/>
    <col min="6150" max="6150" width="14.5703125" style="1" customWidth="1"/>
    <col min="6151" max="6151" width="12.7109375" style="1" customWidth="1"/>
    <col min="6152" max="6152" width="12.28515625" style="1" customWidth="1"/>
    <col min="6153" max="6153" width="10.85546875" style="1" customWidth="1"/>
    <col min="6154" max="6154" width="11.28515625" style="1" customWidth="1"/>
    <col min="6155" max="6155" width="0" style="1" hidden="1" customWidth="1"/>
    <col min="6156" max="6400" width="8.85546875" style="1"/>
    <col min="6401" max="6401" width="6.140625" style="1" bestFit="1" customWidth="1"/>
    <col min="6402" max="6402" width="11.7109375" style="1" customWidth="1"/>
    <col min="6403" max="6403" width="12.140625" style="1" customWidth="1"/>
    <col min="6404" max="6404" width="13.7109375" style="1" customWidth="1"/>
    <col min="6405" max="6405" width="13.5703125" style="1" customWidth="1"/>
    <col min="6406" max="6406" width="14.5703125" style="1" customWidth="1"/>
    <col min="6407" max="6407" width="12.7109375" style="1" customWidth="1"/>
    <col min="6408" max="6408" width="12.28515625" style="1" customWidth="1"/>
    <col min="6409" max="6409" width="10.85546875" style="1" customWidth="1"/>
    <col min="6410" max="6410" width="11.28515625" style="1" customWidth="1"/>
    <col min="6411" max="6411" width="0" style="1" hidden="1" customWidth="1"/>
    <col min="6412" max="6656" width="8.85546875" style="1"/>
    <col min="6657" max="6657" width="6.140625" style="1" bestFit="1" customWidth="1"/>
    <col min="6658" max="6658" width="11.7109375" style="1" customWidth="1"/>
    <col min="6659" max="6659" width="12.140625" style="1" customWidth="1"/>
    <col min="6660" max="6660" width="13.7109375" style="1" customWidth="1"/>
    <col min="6661" max="6661" width="13.5703125" style="1" customWidth="1"/>
    <col min="6662" max="6662" width="14.5703125" style="1" customWidth="1"/>
    <col min="6663" max="6663" width="12.7109375" style="1" customWidth="1"/>
    <col min="6664" max="6664" width="12.28515625" style="1" customWidth="1"/>
    <col min="6665" max="6665" width="10.85546875" style="1" customWidth="1"/>
    <col min="6666" max="6666" width="11.28515625" style="1" customWidth="1"/>
    <col min="6667" max="6667" width="0" style="1" hidden="1" customWidth="1"/>
    <col min="6668" max="6912" width="8.85546875" style="1"/>
    <col min="6913" max="6913" width="6.140625" style="1" bestFit="1" customWidth="1"/>
    <col min="6914" max="6914" width="11.7109375" style="1" customWidth="1"/>
    <col min="6915" max="6915" width="12.140625" style="1" customWidth="1"/>
    <col min="6916" max="6916" width="13.7109375" style="1" customWidth="1"/>
    <col min="6917" max="6917" width="13.5703125" style="1" customWidth="1"/>
    <col min="6918" max="6918" width="14.5703125" style="1" customWidth="1"/>
    <col min="6919" max="6919" width="12.7109375" style="1" customWidth="1"/>
    <col min="6920" max="6920" width="12.28515625" style="1" customWidth="1"/>
    <col min="6921" max="6921" width="10.85546875" style="1" customWidth="1"/>
    <col min="6922" max="6922" width="11.28515625" style="1" customWidth="1"/>
    <col min="6923" max="6923" width="0" style="1" hidden="1" customWidth="1"/>
    <col min="6924" max="7168" width="8.85546875" style="1"/>
    <col min="7169" max="7169" width="6.140625" style="1" bestFit="1" customWidth="1"/>
    <col min="7170" max="7170" width="11.7109375" style="1" customWidth="1"/>
    <col min="7171" max="7171" width="12.140625" style="1" customWidth="1"/>
    <col min="7172" max="7172" width="13.7109375" style="1" customWidth="1"/>
    <col min="7173" max="7173" width="13.5703125" style="1" customWidth="1"/>
    <col min="7174" max="7174" width="14.5703125" style="1" customWidth="1"/>
    <col min="7175" max="7175" width="12.7109375" style="1" customWidth="1"/>
    <col min="7176" max="7176" width="12.28515625" style="1" customWidth="1"/>
    <col min="7177" max="7177" width="10.85546875" style="1" customWidth="1"/>
    <col min="7178" max="7178" width="11.28515625" style="1" customWidth="1"/>
    <col min="7179" max="7179" width="0" style="1" hidden="1" customWidth="1"/>
    <col min="7180" max="7424" width="8.85546875" style="1"/>
    <col min="7425" max="7425" width="6.140625" style="1" bestFit="1" customWidth="1"/>
    <col min="7426" max="7426" width="11.7109375" style="1" customWidth="1"/>
    <col min="7427" max="7427" width="12.140625" style="1" customWidth="1"/>
    <col min="7428" max="7428" width="13.7109375" style="1" customWidth="1"/>
    <col min="7429" max="7429" width="13.5703125" style="1" customWidth="1"/>
    <col min="7430" max="7430" width="14.5703125" style="1" customWidth="1"/>
    <col min="7431" max="7431" width="12.7109375" style="1" customWidth="1"/>
    <col min="7432" max="7432" width="12.28515625" style="1" customWidth="1"/>
    <col min="7433" max="7433" width="10.85546875" style="1" customWidth="1"/>
    <col min="7434" max="7434" width="11.28515625" style="1" customWidth="1"/>
    <col min="7435" max="7435" width="0" style="1" hidden="1" customWidth="1"/>
    <col min="7436" max="7680" width="8.85546875" style="1"/>
    <col min="7681" max="7681" width="6.140625" style="1" bestFit="1" customWidth="1"/>
    <col min="7682" max="7682" width="11.7109375" style="1" customWidth="1"/>
    <col min="7683" max="7683" width="12.140625" style="1" customWidth="1"/>
    <col min="7684" max="7684" width="13.7109375" style="1" customWidth="1"/>
    <col min="7685" max="7685" width="13.5703125" style="1" customWidth="1"/>
    <col min="7686" max="7686" width="14.5703125" style="1" customWidth="1"/>
    <col min="7687" max="7687" width="12.7109375" style="1" customWidth="1"/>
    <col min="7688" max="7688" width="12.28515625" style="1" customWidth="1"/>
    <col min="7689" max="7689" width="10.85546875" style="1" customWidth="1"/>
    <col min="7690" max="7690" width="11.28515625" style="1" customWidth="1"/>
    <col min="7691" max="7691" width="0" style="1" hidden="1" customWidth="1"/>
    <col min="7692" max="7936" width="8.85546875" style="1"/>
    <col min="7937" max="7937" width="6.140625" style="1" bestFit="1" customWidth="1"/>
    <col min="7938" max="7938" width="11.7109375" style="1" customWidth="1"/>
    <col min="7939" max="7939" width="12.140625" style="1" customWidth="1"/>
    <col min="7940" max="7940" width="13.7109375" style="1" customWidth="1"/>
    <col min="7941" max="7941" width="13.5703125" style="1" customWidth="1"/>
    <col min="7942" max="7942" width="14.5703125" style="1" customWidth="1"/>
    <col min="7943" max="7943" width="12.7109375" style="1" customWidth="1"/>
    <col min="7944" max="7944" width="12.28515625" style="1" customWidth="1"/>
    <col min="7945" max="7945" width="10.85546875" style="1" customWidth="1"/>
    <col min="7946" max="7946" width="11.28515625" style="1" customWidth="1"/>
    <col min="7947" max="7947" width="0" style="1" hidden="1" customWidth="1"/>
    <col min="7948" max="8192" width="8.85546875" style="1"/>
    <col min="8193" max="8193" width="6.140625" style="1" bestFit="1" customWidth="1"/>
    <col min="8194" max="8194" width="11.7109375" style="1" customWidth="1"/>
    <col min="8195" max="8195" width="12.140625" style="1" customWidth="1"/>
    <col min="8196" max="8196" width="13.7109375" style="1" customWidth="1"/>
    <col min="8197" max="8197" width="13.5703125" style="1" customWidth="1"/>
    <col min="8198" max="8198" width="14.5703125" style="1" customWidth="1"/>
    <col min="8199" max="8199" width="12.7109375" style="1" customWidth="1"/>
    <col min="8200" max="8200" width="12.28515625" style="1" customWidth="1"/>
    <col min="8201" max="8201" width="10.85546875" style="1" customWidth="1"/>
    <col min="8202" max="8202" width="11.28515625" style="1" customWidth="1"/>
    <col min="8203" max="8203" width="0" style="1" hidden="1" customWidth="1"/>
    <col min="8204" max="8448" width="8.85546875" style="1"/>
    <col min="8449" max="8449" width="6.140625" style="1" bestFit="1" customWidth="1"/>
    <col min="8450" max="8450" width="11.7109375" style="1" customWidth="1"/>
    <col min="8451" max="8451" width="12.140625" style="1" customWidth="1"/>
    <col min="8452" max="8452" width="13.7109375" style="1" customWidth="1"/>
    <col min="8453" max="8453" width="13.5703125" style="1" customWidth="1"/>
    <col min="8454" max="8454" width="14.5703125" style="1" customWidth="1"/>
    <col min="8455" max="8455" width="12.7109375" style="1" customWidth="1"/>
    <col min="8456" max="8456" width="12.28515625" style="1" customWidth="1"/>
    <col min="8457" max="8457" width="10.85546875" style="1" customWidth="1"/>
    <col min="8458" max="8458" width="11.28515625" style="1" customWidth="1"/>
    <col min="8459" max="8459" width="0" style="1" hidden="1" customWidth="1"/>
    <col min="8460" max="8704" width="8.85546875" style="1"/>
    <col min="8705" max="8705" width="6.140625" style="1" bestFit="1" customWidth="1"/>
    <col min="8706" max="8706" width="11.7109375" style="1" customWidth="1"/>
    <col min="8707" max="8707" width="12.140625" style="1" customWidth="1"/>
    <col min="8708" max="8708" width="13.7109375" style="1" customWidth="1"/>
    <col min="8709" max="8709" width="13.5703125" style="1" customWidth="1"/>
    <col min="8710" max="8710" width="14.5703125" style="1" customWidth="1"/>
    <col min="8711" max="8711" width="12.7109375" style="1" customWidth="1"/>
    <col min="8712" max="8712" width="12.28515625" style="1" customWidth="1"/>
    <col min="8713" max="8713" width="10.85546875" style="1" customWidth="1"/>
    <col min="8714" max="8714" width="11.28515625" style="1" customWidth="1"/>
    <col min="8715" max="8715" width="0" style="1" hidden="1" customWidth="1"/>
    <col min="8716" max="8960" width="8.85546875" style="1"/>
    <col min="8961" max="8961" width="6.140625" style="1" bestFit="1" customWidth="1"/>
    <col min="8962" max="8962" width="11.7109375" style="1" customWidth="1"/>
    <col min="8963" max="8963" width="12.140625" style="1" customWidth="1"/>
    <col min="8964" max="8964" width="13.7109375" style="1" customWidth="1"/>
    <col min="8965" max="8965" width="13.5703125" style="1" customWidth="1"/>
    <col min="8966" max="8966" width="14.5703125" style="1" customWidth="1"/>
    <col min="8967" max="8967" width="12.7109375" style="1" customWidth="1"/>
    <col min="8968" max="8968" width="12.28515625" style="1" customWidth="1"/>
    <col min="8969" max="8969" width="10.85546875" style="1" customWidth="1"/>
    <col min="8970" max="8970" width="11.28515625" style="1" customWidth="1"/>
    <col min="8971" max="8971" width="0" style="1" hidden="1" customWidth="1"/>
    <col min="8972" max="9216" width="8.85546875" style="1"/>
    <col min="9217" max="9217" width="6.140625" style="1" bestFit="1" customWidth="1"/>
    <col min="9218" max="9218" width="11.7109375" style="1" customWidth="1"/>
    <col min="9219" max="9219" width="12.140625" style="1" customWidth="1"/>
    <col min="9220" max="9220" width="13.7109375" style="1" customWidth="1"/>
    <col min="9221" max="9221" width="13.5703125" style="1" customWidth="1"/>
    <col min="9222" max="9222" width="14.5703125" style="1" customWidth="1"/>
    <col min="9223" max="9223" width="12.7109375" style="1" customWidth="1"/>
    <col min="9224" max="9224" width="12.28515625" style="1" customWidth="1"/>
    <col min="9225" max="9225" width="10.85546875" style="1" customWidth="1"/>
    <col min="9226" max="9226" width="11.28515625" style="1" customWidth="1"/>
    <col min="9227" max="9227" width="0" style="1" hidden="1" customWidth="1"/>
    <col min="9228" max="9472" width="8.85546875" style="1"/>
    <col min="9473" max="9473" width="6.140625" style="1" bestFit="1" customWidth="1"/>
    <col min="9474" max="9474" width="11.7109375" style="1" customWidth="1"/>
    <col min="9475" max="9475" width="12.140625" style="1" customWidth="1"/>
    <col min="9476" max="9476" width="13.7109375" style="1" customWidth="1"/>
    <col min="9477" max="9477" width="13.5703125" style="1" customWidth="1"/>
    <col min="9478" max="9478" width="14.5703125" style="1" customWidth="1"/>
    <col min="9479" max="9479" width="12.7109375" style="1" customWidth="1"/>
    <col min="9480" max="9480" width="12.28515625" style="1" customWidth="1"/>
    <col min="9481" max="9481" width="10.85546875" style="1" customWidth="1"/>
    <col min="9482" max="9482" width="11.28515625" style="1" customWidth="1"/>
    <col min="9483" max="9483" width="0" style="1" hidden="1" customWidth="1"/>
    <col min="9484" max="9728" width="8.85546875" style="1"/>
    <col min="9729" max="9729" width="6.140625" style="1" bestFit="1" customWidth="1"/>
    <col min="9730" max="9730" width="11.7109375" style="1" customWidth="1"/>
    <col min="9731" max="9731" width="12.140625" style="1" customWidth="1"/>
    <col min="9732" max="9732" width="13.7109375" style="1" customWidth="1"/>
    <col min="9733" max="9733" width="13.5703125" style="1" customWidth="1"/>
    <col min="9734" max="9734" width="14.5703125" style="1" customWidth="1"/>
    <col min="9735" max="9735" width="12.7109375" style="1" customWidth="1"/>
    <col min="9736" max="9736" width="12.28515625" style="1" customWidth="1"/>
    <col min="9737" max="9737" width="10.85546875" style="1" customWidth="1"/>
    <col min="9738" max="9738" width="11.28515625" style="1" customWidth="1"/>
    <col min="9739" max="9739" width="0" style="1" hidden="1" customWidth="1"/>
    <col min="9740" max="9984" width="8.85546875" style="1"/>
    <col min="9985" max="9985" width="6.140625" style="1" bestFit="1" customWidth="1"/>
    <col min="9986" max="9986" width="11.7109375" style="1" customWidth="1"/>
    <col min="9987" max="9987" width="12.140625" style="1" customWidth="1"/>
    <col min="9988" max="9988" width="13.7109375" style="1" customWidth="1"/>
    <col min="9989" max="9989" width="13.5703125" style="1" customWidth="1"/>
    <col min="9990" max="9990" width="14.5703125" style="1" customWidth="1"/>
    <col min="9991" max="9991" width="12.7109375" style="1" customWidth="1"/>
    <col min="9992" max="9992" width="12.28515625" style="1" customWidth="1"/>
    <col min="9993" max="9993" width="10.85546875" style="1" customWidth="1"/>
    <col min="9994" max="9994" width="11.28515625" style="1" customWidth="1"/>
    <col min="9995" max="9995" width="0" style="1" hidden="1" customWidth="1"/>
    <col min="9996" max="10240" width="8.85546875" style="1"/>
    <col min="10241" max="10241" width="6.140625" style="1" bestFit="1" customWidth="1"/>
    <col min="10242" max="10242" width="11.7109375" style="1" customWidth="1"/>
    <col min="10243" max="10243" width="12.140625" style="1" customWidth="1"/>
    <col min="10244" max="10244" width="13.7109375" style="1" customWidth="1"/>
    <col min="10245" max="10245" width="13.5703125" style="1" customWidth="1"/>
    <col min="10246" max="10246" width="14.5703125" style="1" customWidth="1"/>
    <col min="10247" max="10247" width="12.7109375" style="1" customWidth="1"/>
    <col min="10248" max="10248" width="12.28515625" style="1" customWidth="1"/>
    <col min="10249" max="10249" width="10.85546875" style="1" customWidth="1"/>
    <col min="10250" max="10250" width="11.28515625" style="1" customWidth="1"/>
    <col min="10251" max="10251" width="0" style="1" hidden="1" customWidth="1"/>
    <col min="10252" max="10496" width="8.85546875" style="1"/>
    <col min="10497" max="10497" width="6.140625" style="1" bestFit="1" customWidth="1"/>
    <col min="10498" max="10498" width="11.7109375" style="1" customWidth="1"/>
    <col min="10499" max="10499" width="12.140625" style="1" customWidth="1"/>
    <col min="10500" max="10500" width="13.7109375" style="1" customWidth="1"/>
    <col min="10501" max="10501" width="13.5703125" style="1" customWidth="1"/>
    <col min="10502" max="10502" width="14.5703125" style="1" customWidth="1"/>
    <col min="10503" max="10503" width="12.7109375" style="1" customWidth="1"/>
    <col min="10504" max="10504" width="12.28515625" style="1" customWidth="1"/>
    <col min="10505" max="10505" width="10.85546875" style="1" customWidth="1"/>
    <col min="10506" max="10506" width="11.28515625" style="1" customWidth="1"/>
    <col min="10507" max="10507" width="0" style="1" hidden="1" customWidth="1"/>
    <col min="10508" max="10752" width="8.85546875" style="1"/>
    <col min="10753" max="10753" width="6.140625" style="1" bestFit="1" customWidth="1"/>
    <col min="10754" max="10754" width="11.7109375" style="1" customWidth="1"/>
    <col min="10755" max="10755" width="12.140625" style="1" customWidth="1"/>
    <col min="10756" max="10756" width="13.7109375" style="1" customWidth="1"/>
    <col min="10757" max="10757" width="13.5703125" style="1" customWidth="1"/>
    <col min="10758" max="10758" width="14.5703125" style="1" customWidth="1"/>
    <col min="10759" max="10759" width="12.7109375" style="1" customWidth="1"/>
    <col min="10760" max="10760" width="12.28515625" style="1" customWidth="1"/>
    <col min="10761" max="10761" width="10.85546875" style="1" customWidth="1"/>
    <col min="10762" max="10762" width="11.28515625" style="1" customWidth="1"/>
    <col min="10763" max="10763" width="0" style="1" hidden="1" customWidth="1"/>
    <col min="10764" max="11008" width="8.85546875" style="1"/>
    <col min="11009" max="11009" width="6.140625" style="1" bestFit="1" customWidth="1"/>
    <col min="11010" max="11010" width="11.7109375" style="1" customWidth="1"/>
    <col min="11011" max="11011" width="12.140625" style="1" customWidth="1"/>
    <col min="11012" max="11012" width="13.7109375" style="1" customWidth="1"/>
    <col min="11013" max="11013" width="13.5703125" style="1" customWidth="1"/>
    <col min="11014" max="11014" width="14.5703125" style="1" customWidth="1"/>
    <col min="11015" max="11015" width="12.7109375" style="1" customWidth="1"/>
    <col min="11016" max="11016" width="12.28515625" style="1" customWidth="1"/>
    <col min="11017" max="11017" width="10.85546875" style="1" customWidth="1"/>
    <col min="11018" max="11018" width="11.28515625" style="1" customWidth="1"/>
    <col min="11019" max="11019" width="0" style="1" hidden="1" customWidth="1"/>
    <col min="11020" max="11264" width="8.85546875" style="1"/>
    <col min="11265" max="11265" width="6.140625" style="1" bestFit="1" customWidth="1"/>
    <col min="11266" max="11266" width="11.7109375" style="1" customWidth="1"/>
    <col min="11267" max="11267" width="12.140625" style="1" customWidth="1"/>
    <col min="11268" max="11268" width="13.7109375" style="1" customWidth="1"/>
    <col min="11269" max="11269" width="13.5703125" style="1" customWidth="1"/>
    <col min="11270" max="11270" width="14.5703125" style="1" customWidth="1"/>
    <col min="11271" max="11271" width="12.7109375" style="1" customWidth="1"/>
    <col min="11272" max="11272" width="12.28515625" style="1" customWidth="1"/>
    <col min="11273" max="11273" width="10.85546875" style="1" customWidth="1"/>
    <col min="11274" max="11274" width="11.28515625" style="1" customWidth="1"/>
    <col min="11275" max="11275" width="0" style="1" hidden="1" customWidth="1"/>
    <col min="11276" max="11520" width="8.85546875" style="1"/>
    <col min="11521" max="11521" width="6.140625" style="1" bestFit="1" customWidth="1"/>
    <col min="11522" max="11522" width="11.7109375" style="1" customWidth="1"/>
    <col min="11523" max="11523" width="12.140625" style="1" customWidth="1"/>
    <col min="11524" max="11524" width="13.7109375" style="1" customWidth="1"/>
    <col min="11525" max="11525" width="13.5703125" style="1" customWidth="1"/>
    <col min="11526" max="11526" width="14.5703125" style="1" customWidth="1"/>
    <col min="11527" max="11527" width="12.7109375" style="1" customWidth="1"/>
    <col min="11528" max="11528" width="12.28515625" style="1" customWidth="1"/>
    <col min="11529" max="11529" width="10.85546875" style="1" customWidth="1"/>
    <col min="11530" max="11530" width="11.28515625" style="1" customWidth="1"/>
    <col min="11531" max="11531" width="0" style="1" hidden="1" customWidth="1"/>
    <col min="11532" max="11776" width="8.85546875" style="1"/>
    <col min="11777" max="11777" width="6.140625" style="1" bestFit="1" customWidth="1"/>
    <col min="11778" max="11778" width="11.7109375" style="1" customWidth="1"/>
    <col min="11779" max="11779" width="12.140625" style="1" customWidth="1"/>
    <col min="11780" max="11780" width="13.7109375" style="1" customWidth="1"/>
    <col min="11781" max="11781" width="13.5703125" style="1" customWidth="1"/>
    <col min="11782" max="11782" width="14.5703125" style="1" customWidth="1"/>
    <col min="11783" max="11783" width="12.7109375" style="1" customWidth="1"/>
    <col min="11784" max="11784" width="12.28515625" style="1" customWidth="1"/>
    <col min="11785" max="11785" width="10.85546875" style="1" customWidth="1"/>
    <col min="11786" max="11786" width="11.28515625" style="1" customWidth="1"/>
    <col min="11787" max="11787" width="0" style="1" hidden="1" customWidth="1"/>
    <col min="11788" max="12032" width="8.85546875" style="1"/>
    <col min="12033" max="12033" width="6.140625" style="1" bestFit="1" customWidth="1"/>
    <col min="12034" max="12034" width="11.7109375" style="1" customWidth="1"/>
    <col min="12035" max="12035" width="12.140625" style="1" customWidth="1"/>
    <col min="12036" max="12036" width="13.7109375" style="1" customWidth="1"/>
    <col min="12037" max="12037" width="13.5703125" style="1" customWidth="1"/>
    <col min="12038" max="12038" width="14.5703125" style="1" customWidth="1"/>
    <col min="12039" max="12039" width="12.7109375" style="1" customWidth="1"/>
    <col min="12040" max="12040" width="12.28515625" style="1" customWidth="1"/>
    <col min="12041" max="12041" width="10.85546875" style="1" customWidth="1"/>
    <col min="12042" max="12042" width="11.28515625" style="1" customWidth="1"/>
    <col min="12043" max="12043" width="0" style="1" hidden="1" customWidth="1"/>
    <col min="12044" max="12288" width="8.85546875" style="1"/>
    <col min="12289" max="12289" width="6.140625" style="1" bestFit="1" customWidth="1"/>
    <col min="12290" max="12290" width="11.7109375" style="1" customWidth="1"/>
    <col min="12291" max="12291" width="12.140625" style="1" customWidth="1"/>
    <col min="12292" max="12292" width="13.7109375" style="1" customWidth="1"/>
    <col min="12293" max="12293" width="13.5703125" style="1" customWidth="1"/>
    <col min="12294" max="12294" width="14.5703125" style="1" customWidth="1"/>
    <col min="12295" max="12295" width="12.7109375" style="1" customWidth="1"/>
    <col min="12296" max="12296" width="12.28515625" style="1" customWidth="1"/>
    <col min="12297" max="12297" width="10.85546875" style="1" customWidth="1"/>
    <col min="12298" max="12298" width="11.28515625" style="1" customWidth="1"/>
    <col min="12299" max="12299" width="0" style="1" hidden="1" customWidth="1"/>
    <col min="12300" max="12544" width="8.85546875" style="1"/>
    <col min="12545" max="12545" width="6.140625" style="1" bestFit="1" customWidth="1"/>
    <col min="12546" max="12546" width="11.7109375" style="1" customWidth="1"/>
    <col min="12547" max="12547" width="12.140625" style="1" customWidth="1"/>
    <col min="12548" max="12548" width="13.7109375" style="1" customWidth="1"/>
    <col min="12549" max="12549" width="13.5703125" style="1" customWidth="1"/>
    <col min="12550" max="12550" width="14.5703125" style="1" customWidth="1"/>
    <col min="12551" max="12551" width="12.7109375" style="1" customWidth="1"/>
    <col min="12552" max="12552" width="12.28515625" style="1" customWidth="1"/>
    <col min="12553" max="12553" width="10.85546875" style="1" customWidth="1"/>
    <col min="12554" max="12554" width="11.28515625" style="1" customWidth="1"/>
    <col min="12555" max="12555" width="0" style="1" hidden="1" customWidth="1"/>
    <col min="12556" max="12800" width="8.85546875" style="1"/>
    <col min="12801" max="12801" width="6.140625" style="1" bestFit="1" customWidth="1"/>
    <col min="12802" max="12802" width="11.7109375" style="1" customWidth="1"/>
    <col min="12803" max="12803" width="12.140625" style="1" customWidth="1"/>
    <col min="12804" max="12804" width="13.7109375" style="1" customWidth="1"/>
    <col min="12805" max="12805" width="13.5703125" style="1" customWidth="1"/>
    <col min="12806" max="12806" width="14.5703125" style="1" customWidth="1"/>
    <col min="12807" max="12807" width="12.7109375" style="1" customWidth="1"/>
    <col min="12808" max="12808" width="12.28515625" style="1" customWidth="1"/>
    <col min="12809" max="12809" width="10.85546875" style="1" customWidth="1"/>
    <col min="12810" max="12810" width="11.28515625" style="1" customWidth="1"/>
    <col min="12811" max="12811" width="0" style="1" hidden="1" customWidth="1"/>
    <col min="12812" max="13056" width="8.85546875" style="1"/>
    <col min="13057" max="13057" width="6.140625" style="1" bestFit="1" customWidth="1"/>
    <col min="13058" max="13058" width="11.7109375" style="1" customWidth="1"/>
    <col min="13059" max="13059" width="12.140625" style="1" customWidth="1"/>
    <col min="13060" max="13060" width="13.7109375" style="1" customWidth="1"/>
    <col min="13061" max="13061" width="13.5703125" style="1" customWidth="1"/>
    <col min="13062" max="13062" width="14.5703125" style="1" customWidth="1"/>
    <col min="13063" max="13063" width="12.7109375" style="1" customWidth="1"/>
    <col min="13064" max="13064" width="12.28515625" style="1" customWidth="1"/>
    <col min="13065" max="13065" width="10.85546875" style="1" customWidth="1"/>
    <col min="13066" max="13066" width="11.28515625" style="1" customWidth="1"/>
    <col min="13067" max="13067" width="0" style="1" hidden="1" customWidth="1"/>
    <col min="13068" max="13312" width="8.85546875" style="1"/>
    <col min="13313" max="13313" width="6.140625" style="1" bestFit="1" customWidth="1"/>
    <col min="13314" max="13314" width="11.7109375" style="1" customWidth="1"/>
    <col min="13315" max="13315" width="12.140625" style="1" customWidth="1"/>
    <col min="13316" max="13316" width="13.7109375" style="1" customWidth="1"/>
    <col min="13317" max="13317" width="13.5703125" style="1" customWidth="1"/>
    <col min="13318" max="13318" width="14.5703125" style="1" customWidth="1"/>
    <col min="13319" max="13319" width="12.7109375" style="1" customWidth="1"/>
    <col min="13320" max="13320" width="12.28515625" style="1" customWidth="1"/>
    <col min="13321" max="13321" width="10.85546875" style="1" customWidth="1"/>
    <col min="13322" max="13322" width="11.28515625" style="1" customWidth="1"/>
    <col min="13323" max="13323" width="0" style="1" hidden="1" customWidth="1"/>
    <col min="13324" max="13568" width="8.85546875" style="1"/>
    <col min="13569" max="13569" width="6.140625" style="1" bestFit="1" customWidth="1"/>
    <col min="13570" max="13570" width="11.7109375" style="1" customWidth="1"/>
    <col min="13571" max="13571" width="12.140625" style="1" customWidth="1"/>
    <col min="13572" max="13572" width="13.7109375" style="1" customWidth="1"/>
    <col min="13573" max="13573" width="13.5703125" style="1" customWidth="1"/>
    <col min="13574" max="13574" width="14.5703125" style="1" customWidth="1"/>
    <col min="13575" max="13575" width="12.7109375" style="1" customWidth="1"/>
    <col min="13576" max="13576" width="12.28515625" style="1" customWidth="1"/>
    <col min="13577" max="13577" width="10.85546875" style="1" customWidth="1"/>
    <col min="13578" max="13578" width="11.28515625" style="1" customWidth="1"/>
    <col min="13579" max="13579" width="0" style="1" hidden="1" customWidth="1"/>
    <col min="13580" max="13824" width="8.85546875" style="1"/>
    <col min="13825" max="13825" width="6.140625" style="1" bestFit="1" customWidth="1"/>
    <col min="13826" max="13826" width="11.7109375" style="1" customWidth="1"/>
    <col min="13827" max="13827" width="12.140625" style="1" customWidth="1"/>
    <col min="13828" max="13828" width="13.7109375" style="1" customWidth="1"/>
    <col min="13829" max="13829" width="13.5703125" style="1" customWidth="1"/>
    <col min="13830" max="13830" width="14.5703125" style="1" customWidth="1"/>
    <col min="13831" max="13831" width="12.7109375" style="1" customWidth="1"/>
    <col min="13832" max="13832" width="12.28515625" style="1" customWidth="1"/>
    <col min="13833" max="13833" width="10.85546875" style="1" customWidth="1"/>
    <col min="13834" max="13834" width="11.28515625" style="1" customWidth="1"/>
    <col min="13835" max="13835" width="0" style="1" hidden="1" customWidth="1"/>
    <col min="13836" max="14080" width="8.85546875" style="1"/>
    <col min="14081" max="14081" width="6.140625" style="1" bestFit="1" customWidth="1"/>
    <col min="14082" max="14082" width="11.7109375" style="1" customWidth="1"/>
    <col min="14083" max="14083" width="12.140625" style="1" customWidth="1"/>
    <col min="14084" max="14084" width="13.7109375" style="1" customWidth="1"/>
    <col min="14085" max="14085" width="13.5703125" style="1" customWidth="1"/>
    <col min="14086" max="14086" width="14.5703125" style="1" customWidth="1"/>
    <col min="14087" max="14087" width="12.7109375" style="1" customWidth="1"/>
    <col min="14088" max="14088" width="12.28515625" style="1" customWidth="1"/>
    <col min="14089" max="14089" width="10.85546875" style="1" customWidth="1"/>
    <col min="14090" max="14090" width="11.28515625" style="1" customWidth="1"/>
    <col min="14091" max="14091" width="0" style="1" hidden="1" customWidth="1"/>
    <col min="14092" max="14336" width="8.85546875" style="1"/>
    <col min="14337" max="14337" width="6.140625" style="1" bestFit="1" customWidth="1"/>
    <col min="14338" max="14338" width="11.7109375" style="1" customWidth="1"/>
    <col min="14339" max="14339" width="12.140625" style="1" customWidth="1"/>
    <col min="14340" max="14340" width="13.7109375" style="1" customWidth="1"/>
    <col min="14341" max="14341" width="13.5703125" style="1" customWidth="1"/>
    <col min="14342" max="14342" width="14.5703125" style="1" customWidth="1"/>
    <col min="14343" max="14343" width="12.7109375" style="1" customWidth="1"/>
    <col min="14344" max="14344" width="12.28515625" style="1" customWidth="1"/>
    <col min="14345" max="14345" width="10.85546875" style="1" customWidth="1"/>
    <col min="14346" max="14346" width="11.28515625" style="1" customWidth="1"/>
    <col min="14347" max="14347" width="0" style="1" hidden="1" customWidth="1"/>
    <col min="14348" max="14592" width="8.85546875" style="1"/>
    <col min="14593" max="14593" width="6.140625" style="1" bestFit="1" customWidth="1"/>
    <col min="14594" max="14594" width="11.7109375" style="1" customWidth="1"/>
    <col min="14595" max="14595" width="12.140625" style="1" customWidth="1"/>
    <col min="14596" max="14596" width="13.7109375" style="1" customWidth="1"/>
    <col min="14597" max="14597" width="13.5703125" style="1" customWidth="1"/>
    <col min="14598" max="14598" width="14.5703125" style="1" customWidth="1"/>
    <col min="14599" max="14599" width="12.7109375" style="1" customWidth="1"/>
    <col min="14600" max="14600" width="12.28515625" style="1" customWidth="1"/>
    <col min="14601" max="14601" width="10.85546875" style="1" customWidth="1"/>
    <col min="14602" max="14602" width="11.28515625" style="1" customWidth="1"/>
    <col min="14603" max="14603" width="0" style="1" hidden="1" customWidth="1"/>
    <col min="14604" max="14848" width="8.85546875" style="1"/>
    <col min="14849" max="14849" width="6.140625" style="1" bestFit="1" customWidth="1"/>
    <col min="14850" max="14850" width="11.7109375" style="1" customWidth="1"/>
    <col min="14851" max="14851" width="12.140625" style="1" customWidth="1"/>
    <col min="14852" max="14852" width="13.7109375" style="1" customWidth="1"/>
    <col min="14853" max="14853" width="13.5703125" style="1" customWidth="1"/>
    <col min="14854" max="14854" width="14.5703125" style="1" customWidth="1"/>
    <col min="14855" max="14855" width="12.7109375" style="1" customWidth="1"/>
    <col min="14856" max="14856" width="12.28515625" style="1" customWidth="1"/>
    <col min="14857" max="14857" width="10.85546875" style="1" customWidth="1"/>
    <col min="14858" max="14858" width="11.28515625" style="1" customWidth="1"/>
    <col min="14859" max="14859" width="0" style="1" hidden="1" customWidth="1"/>
    <col min="14860" max="15104" width="8.85546875" style="1"/>
    <col min="15105" max="15105" width="6.140625" style="1" bestFit="1" customWidth="1"/>
    <col min="15106" max="15106" width="11.7109375" style="1" customWidth="1"/>
    <col min="15107" max="15107" width="12.140625" style="1" customWidth="1"/>
    <col min="15108" max="15108" width="13.7109375" style="1" customWidth="1"/>
    <col min="15109" max="15109" width="13.5703125" style="1" customWidth="1"/>
    <col min="15110" max="15110" width="14.5703125" style="1" customWidth="1"/>
    <col min="15111" max="15111" width="12.7109375" style="1" customWidth="1"/>
    <col min="15112" max="15112" width="12.28515625" style="1" customWidth="1"/>
    <col min="15113" max="15113" width="10.85546875" style="1" customWidth="1"/>
    <col min="15114" max="15114" width="11.28515625" style="1" customWidth="1"/>
    <col min="15115" max="15115" width="0" style="1" hidden="1" customWidth="1"/>
    <col min="15116" max="15360" width="8.85546875" style="1"/>
    <col min="15361" max="15361" width="6.140625" style="1" bestFit="1" customWidth="1"/>
    <col min="15362" max="15362" width="11.7109375" style="1" customWidth="1"/>
    <col min="15363" max="15363" width="12.140625" style="1" customWidth="1"/>
    <col min="15364" max="15364" width="13.7109375" style="1" customWidth="1"/>
    <col min="15365" max="15365" width="13.5703125" style="1" customWidth="1"/>
    <col min="15366" max="15366" width="14.5703125" style="1" customWidth="1"/>
    <col min="15367" max="15367" width="12.7109375" style="1" customWidth="1"/>
    <col min="15368" max="15368" width="12.28515625" style="1" customWidth="1"/>
    <col min="15369" max="15369" width="10.85546875" style="1" customWidth="1"/>
    <col min="15370" max="15370" width="11.28515625" style="1" customWidth="1"/>
    <col min="15371" max="15371" width="0" style="1" hidden="1" customWidth="1"/>
    <col min="15372" max="15616" width="8.85546875" style="1"/>
    <col min="15617" max="15617" width="6.140625" style="1" bestFit="1" customWidth="1"/>
    <col min="15618" max="15618" width="11.7109375" style="1" customWidth="1"/>
    <col min="15619" max="15619" width="12.140625" style="1" customWidth="1"/>
    <col min="15620" max="15620" width="13.7109375" style="1" customWidth="1"/>
    <col min="15621" max="15621" width="13.5703125" style="1" customWidth="1"/>
    <col min="15622" max="15622" width="14.5703125" style="1" customWidth="1"/>
    <col min="15623" max="15623" width="12.7109375" style="1" customWidth="1"/>
    <col min="15624" max="15624" width="12.28515625" style="1" customWidth="1"/>
    <col min="15625" max="15625" width="10.85546875" style="1" customWidth="1"/>
    <col min="15626" max="15626" width="11.28515625" style="1" customWidth="1"/>
    <col min="15627" max="15627" width="0" style="1" hidden="1" customWidth="1"/>
    <col min="15628" max="15872" width="8.85546875" style="1"/>
    <col min="15873" max="15873" width="6.140625" style="1" bestFit="1" customWidth="1"/>
    <col min="15874" max="15874" width="11.7109375" style="1" customWidth="1"/>
    <col min="15875" max="15875" width="12.140625" style="1" customWidth="1"/>
    <col min="15876" max="15876" width="13.7109375" style="1" customWidth="1"/>
    <col min="15877" max="15877" width="13.5703125" style="1" customWidth="1"/>
    <col min="15878" max="15878" width="14.5703125" style="1" customWidth="1"/>
    <col min="15879" max="15879" width="12.7109375" style="1" customWidth="1"/>
    <col min="15880" max="15880" width="12.28515625" style="1" customWidth="1"/>
    <col min="15881" max="15881" width="10.85546875" style="1" customWidth="1"/>
    <col min="15882" max="15882" width="11.28515625" style="1" customWidth="1"/>
    <col min="15883" max="15883" width="0" style="1" hidden="1" customWidth="1"/>
    <col min="15884" max="16128" width="8.85546875" style="1"/>
    <col min="16129" max="16129" width="6.140625" style="1" bestFit="1" customWidth="1"/>
    <col min="16130" max="16130" width="11.7109375" style="1" customWidth="1"/>
    <col min="16131" max="16131" width="12.140625" style="1" customWidth="1"/>
    <col min="16132" max="16132" width="13.7109375" style="1" customWidth="1"/>
    <col min="16133" max="16133" width="13.5703125" style="1" customWidth="1"/>
    <col min="16134" max="16134" width="14.5703125" style="1" customWidth="1"/>
    <col min="16135" max="16135" width="12.7109375" style="1" customWidth="1"/>
    <col min="16136" max="16136" width="12.28515625" style="1" customWidth="1"/>
    <col min="16137" max="16137" width="10.85546875" style="1" customWidth="1"/>
    <col min="16138" max="16138" width="11.28515625" style="1" customWidth="1"/>
    <col min="16139" max="16139" width="0" style="1" hidden="1" customWidth="1"/>
    <col min="16140" max="16384" width="8.85546875" style="1"/>
  </cols>
  <sheetData>
    <row r="1" spans="2:47" s="136" customFormat="1" ht="75" customHeight="1" x14ac:dyDescent="0.25">
      <c r="B1" s="135"/>
      <c r="C1" s="239" t="s">
        <v>75</v>
      </c>
      <c r="D1" s="239"/>
      <c r="E1" s="239"/>
      <c r="F1" s="239"/>
      <c r="G1" s="239"/>
      <c r="H1" s="156"/>
      <c r="I1" s="156"/>
      <c r="J1" s="156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7" ht="6" customHeight="1" x14ac:dyDescent="0.25">
      <c r="B2" s="17"/>
      <c r="C2" s="17"/>
      <c r="D2" s="17"/>
      <c r="E2" s="17"/>
      <c r="F2" s="17"/>
      <c r="G2" s="17"/>
      <c r="H2" s="19"/>
      <c r="I2" s="19"/>
      <c r="J2" s="12"/>
      <c r="AT2" s="1"/>
      <c r="AU2" s="1"/>
    </row>
    <row r="3" spans="2:47" s="17" customFormat="1" ht="3.75" customHeight="1" x14ac:dyDescent="0.25">
      <c r="B3" s="37"/>
      <c r="C3" s="37"/>
      <c r="D3" s="37"/>
      <c r="E3" s="37"/>
      <c r="F3" s="37"/>
      <c r="G3" s="37"/>
      <c r="H3" s="12"/>
      <c r="J3" s="37"/>
    </row>
    <row r="4" spans="2:47" s="136" customFormat="1" ht="20.25" customHeight="1" x14ac:dyDescent="0.25">
      <c r="B4" s="153" t="s">
        <v>3</v>
      </c>
      <c r="C4" s="135"/>
      <c r="D4" s="135"/>
      <c r="E4" s="135"/>
      <c r="F4" s="135"/>
      <c r="G4" s="135"/>
      <c r="I4" s="228" t="s">
        <v>103</v>
      </c>
      <c r="J4" s="228"/>
      <c r="K4" s="228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7" s="136" customFormat="1" ht="15.75" x14ac:dyDescent="0.25">
      <c r="B5" s="154" t="s">
        <v>73</v>
      </c>
      <c r="C5" s="154"/>
      <c r="D5" s="154"/>
      <c r="E5" s="154"/>
      <c r="F5" s="154"/>
      <c r="G5" s="155"/>
      <c r="I5" s="228"/>
      <c r="J5" s="228"/>
      <c r="K5" s="228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2:47" s="136" customFormat="1" ht="14.25" customHeight="1" x14ac:dyDescent="0.25">
      <c r="B6" s="154" t="s">
        <v>74</v>
      </c>
      <c r="C6" s="154"/>
      <c r="D6" s="154"/>
      <c r="E6" s="154"/>
      <c r="F6" s="154"/>
      <c r="G6" s="155"/>
      <c r="H6" s="154"/>
      <c r="I6" s="154"/>
      <c r="J6" s="154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2:47" ht="6" customHeight="1" x14ac:dyDescent="0.25">
      <c r="B7" s="19"/>
      <c r="C7" s="19"/>
      <c r="D7" s="19"/>
      <c r="E7" s="19"/>
      <c r="F7" s="19"/>
      <c r="G7" s="19"/>
      <c r="H7" s="19"/>
      <c r="I7" s="19"/>
      <c r="J7" s="12"/>
      <c r="AT7" s="1"/>
      <c r="AU7" s="1"/>
    </row>
    <row r="8" spans="2:47" ht="7.9" customHeight="1" thickBot="1" x14ac:dyDescent="0.3">
      <c r="B8" s="12"/>
      <c r="C8" s="12"/>
      <c r="D8" s="12"/>
      <c r="E8" s="12"/>
      <c r="F8" s="12"/>
      <c r="G8" s="12"/>
      <c r="H8" s="12"/>
      <c r="I8" s="17"/>
      <c r="J8" s="37"/>
      <c r="AT8" s="1"/>
      <c r="AU8" s="1"/>
    </row>
    <row r="9" spans="2:47" s="2" customFormat="1" ht="16.5" thickBot="1" x14ac:dyDescent="0.3">
      <c r="B9" s="31" t="s">
        <v>4</v>
      </c>
      <c r="C9" s="31"/>
      <c r="D9" s="229"/>
      <c r="E9" s="230"/>
      <c r="F9" s="230"/>
      <c r="G9" s="230"/>
      <c r="H9" s="231"/>
      <c r="I9" s="110" t="s">
        <v>35</v>
      </c>
      <c r="J9" s="14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2:47" s="2" customFormat="1" ht="11.25" customHeight="1" thickBot="1" x14ac:dyDescent="0.3">
      <c r="B10" s="42"/>
      <c r="C10" s="32"/>
      <c r="D10" s="33"/>
      <c r="E10" s="32"/>
      <c r="F10" s="32"/>
      <c r="G10" s="32"/>
      <c r="H10" s="221" t="s">
        <v>78</v>
      </c>
      <c r="I10" s="158"/>
      <c r="J10" s="158"/>
      <c r="K10" s="32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2:47" s="2" customFormat="1" ht="18" customHeight="1" thickBot="1" x14ac:dyDescent="0.3">
      <c r="B11" s="34" t="s">
        <v>64</v>
      </c>
      <c r="C11" s="34"/>
      <c r="D11" s="219"/>
      <c r="E11" s="232"/>
      <c r="F11" s="233"/>
      <c r="G11" s="233"/>
      <c r="H11" s="233"/>
      <c r="I11" s="233"/>
      <c r="J11" s="234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</row>
    <row r="12" spans="2:47" s="2" customFormat="1" ht="9.75" customHeight="1" thickBot="1" x14ac:dyDescent="0.3">
      <c r="B12" s="32"/>
      <c r="C12" s="34"/>
      <c r="D12" s="43"/>
      <c r="E12" s="43"/>
      <c r="F12" s="43"/>
      <c r="G12" s="34"/>
      <c r="H12" s="35"/>
      <c r="I12" s="35"/>
      <c r="J12" s="3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</row>
    <row r="13" spans="2:47" s="2" customFormat="1" ht="16.5" thickBot="1" x14ac:dyDescent="0.3">
      <c r="B13" s="34" t="s">
        <v>44</v>
      </c>
      <c r="C13" s="220" t="s">
        <v>100</v>
      </c>
      <c r="D13" s="223" t="s">
        <v>45</v>
      </c>
      <c r="E13" s="148"/>
      <c r="F13" s="222" t="s">
        <v>57</v>
      </c>
      <c r="G13" s="224"/>
      <c r="H13" s="41"/>
      <c r="J13" s="14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2:47" ht="15.75" thickBot="1" x14ac:dyDescent="0.3">
      <c r="B14" s="17"/>
      <c r="C14" s="17"/>
      <c r="D14" s="17"/>
      <c r="E14" s="36"/>
      <c r="F14" s="206" t="s">
        <v>82</v>
      </c>
      <c r="I14" s="111"/>
      <c r="J14" s="111"/>
      <c r="AT14" s="1"/>
      <c r="AU14" s="1"/>
    </row>
    <row r="15" spans="2:47" ht="15" customHeight="1" x14ac:dyDescent="0.25">
      <c r="B15" s="240" t="s">
        <v>0</v>
      </c>
      <c r="C15" s="236" t="s">
        <v>60</v>
      </c>
      <c r="D15" s="236" t="s">
        <v>61</v>
      </c>
      <c r="E15" s="236" t="s">
        <v>99</v>
      </c>
      <c r="F15" s="236" t="s">
        <v>63</v>
      </c>
      <c r="G15" s="236" t="s">
        <v>62</v>
      </c>
      <c r="H15" s="236" t="s">
        <v>58</v>
      </c>
      <c r="I15" s="236" t="s">
        <v>59</v>
      </c>
      <c r="J15" s="225" t="s">
        <v>95</v>
      </c>
      <c r="AT15" s="1"/>
      <c r="AU15" s="1"/>
    </row>
    <row r="16" spans="2:47" ht="21.75" customHeight="1" x14ac:dyDescent="0.25">
      <c r="B16" s="241"/>
      <c r="C16" s="237"/>
      <c r="D16" s="237"/>
      <c r="E16" s="237"/>
      <c r="F16" s="237"/>
      <c r="G16" s="237"/>
      <c r="H16" s="237"/>
      <c r="I16" s="237"/>
      <c r="J16" s="226"/>
      <c r="AT16" s="1"/>
      <c r="AU16" s="1"/>
    </row>
    <row r="17" spans="2:47" ht="22.5" customHeight="1" thickBot="1" x14ac:dyDescent="0.3">
      <c r="B17" s="242"/>
      <c r="C17" s="238"/>
      <c r="D17" s="238"/>
      <c r="E17" s="238"/>
      <c r="F17" s="238"/>
      <c r="G17" s="238"/>
      <c r="H17" s="238"/>
      <c r="I17" s="238"/>
      <c r="J17" s="227"/>
      <c r="K17" s="12"/>
      <c r="M17" s="150">
        <v>0.25</v>
      </c>
      <c r="N17" s="150">
        <v>0.375</v>
      </c>
      <c r="AT17" s="1"/>
      <c r="AU17" s="1"/>
    </row>
    <row r="18" spans="2:47" s="3" customFormat="1" ht="17.649999999999999" customHeight="1" x14ac:dyDescent="0.25">
      <c r="B18" s="112">
        <f>IFERROR(DATEVALUE(CONCATENATE(1,C13,E13)),"")</f>
        <v>43040</v>
      </c>
      <c r="C18" s="113"/>
      <c r="D18" s="113"/>
      <c r="E18" s="114"/>
      <c r="F18" s="129" t="str">
        <f>IF(E18&lt;&gt;"","",IF(C18&gt;0,D18-C18,""))</f>
        <v/>
      </c>
      <c r="G18" s="113"/>
      <c r="H18" s="202">
        <f t="shared" ref="H18:H32" si="0">IF(G18&lt;&gt;"",D18-C18-G18,IF(E18&lt;&gt;"","",K18))</f>
        <v>0</v>
      </c>
      <c r="I18" s="129" t="str">
        <f t="shared" ref="I18:I48" si="1">IF(E18&lt;&gt;"",$J$13/4.348/5,"")</f>
        <v/>
      </c>
      <c r="J18" s="217"/>
      <c r="K18" s="151">
        <f>IF(D18-C18&gt;$M$17,D18-C18-$M$18,D18-C18)</f>
        <v>0</v>
      </c>
      <c r="L18" s="11"/>
      <c r="M18" s="150">
        <v>2.0833333333333332E-2</v>
      </c>
      <c r="N18" s="150">
        <v>3.125E-2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2:47" s="3" customFormat="1" ht="17.649999999999999" customHeight="1" x14ac:dyDescent="0.25">
      <c r="B19" s="117">
        <f>IFERROR(B18+1,"")</f>
        <v>43041</v>
      </c>
      <c r="C19" s="113"/>
      <c r="D19" s="113"/>
      <c r="E19" s="114"/>
      <c r="F19" s="115" t="str">
        <f>IF(E19&lt;&gt;"","",IF(C19&gt;0,D19-C19,""))</f>
        <v/>
      </c>
      <c r="G19" s="118"/>
      <c r="H19" s="116">
        <f t="shared" si="0"/>
        <v>0</v>
      </c>
      <c r="I19" s="115" t="str">
        <f t="shared" si="1"/>
        <v/>
      </c>
      <c r="J19" s="218"/>
      <c r="K19" s="151">
        <f t="shared" ref="K19:K26" si="2">IF(D19-C19&gt;$M$17,D19-C19-$M$18,D19-C19)</f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2:47" s="3" customFormat="1" ht="17.649999999999999" customHeight="1" x14ac:dyDescent="0.25">
      <c r="B20" s="117">
        <f t="shared" ref="B20:B44" si="3">IFERROR(B19+1,"")</f>
        <v>43042</v>
      </c>
      <c r="C20" s="113"/>
      <c r="D20" s="113"/>
      <c r="E20" s="114"/>
      <c r="F20" s="115" t="str">
        <f>IF(E20&lt;&gt;"","",IF(C20&gt;0,D20-C20,""))</f>
        <v/>
      </c>
      <c r="G20" s="118"/>
      <c r="H20" s="116">
        <f t="shared" si="0"/>
        <v>0</v>
      </c>
      <c r="I20" s="115" t="str">
        <f t="shared" si="1"/>
        <v/>
      </c>
      <c r="J20" s="218"/>
      <c r="K20" s="151">
        <f t="shared" si="2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2:47" s="3" customFormat="1" ht="17.649999999999999" customHeight="1" x14ac:dyDescent="0.25">
      <c r="B21" s="117">
        <f t="shared" si="3"/>
        <v>43043</v>
      </c>
      <c r="C21" s="113"/>
      <c r="D21" s="113"/>
      <c r="E21" s="114"/>
      <c r="F21" s="115" t="str">
        <f t="shared" ref="F21:F48" si="4">IF(E21&lt;&gt;"","",IF(C21&gt;0,D21-C21,""))</f>
        <v/>
      </c>
      <c r="G21" s="118"/>
      <c r="H21" s="116">
        <f t="shared" si="0"/>
        <v>0</v>
      </c>
      <c r="I21" s="115" t="str">
        <f t="shared" si="1"/>
        <v/>
      </c>
      <c r="J21" s="218"/>
      <c r="K21" s="151">
        <f t="shared" si="2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2:47" s="3" customFormat="1" ht="17.649999999999999" customHeight="1" x14ac:dyDescent="0.25">
      <c r="B22" s="117">
        <f t="shared" si="3"/>
        <v>43044</v>
      </c>
      <c r="C22" s="113"/>
      <c r="D22" s="113"/>
      <c r="E22" s="114"/>
      <c r="F22" s="115" t="str">
        <f t="shared" si="4"/>
        <v/>
      </c>
      <c r="G22" s="118"/>
      <c r="H22" s="116">
        <f t="shared" si="0"/>
        <v>0</v>
      </c>
      <c r="I22" s="115" t="str">
        <f t="shared" si="1"/>
        <v/>
      </c>
      <c r="J22" s="218"/>
      <c r="K22" s="151">
        <f t="shared" si="2"/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2:47" s="3" customFormat="1" ht="17.649999999999999" customHeight="1" x14ac:dyDescent="0.25">
      <c r="B23" s="117">
        <f t="shared" si="3"/>
        <v>43045</v>
      </c>
      <c r="C23" s="113"/>
      <c r="D23" s="113"/>
      <c r="E23" s="114"/>
      <c r="F23" s="115" t="str">
        <f>IF(E23&lt;&gt;"","",IF(C23&gt;0,D23-C23,""))</f>
        <v/>
      </c>
      <c r="G23" s="118"/>
      <c r="H23" s="116">
        <f t="shared" si="0"/>
        <v>0</v>
      </c>
      <c r="I23" s="115" t="str">
        <f t="shared" si="1"/>
        <v/>
      </c>
      <c r="J23" s="218"/>
      <c r="K23" s="151">
        <f t="shared" si="2"/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2:47" s="3" customFormat="1" ht="17.649999999999999" customHeight="1" x14ac:dyDescent="0.25">
      <c r="B24" s="117">
        <f t="shared" si="3"/>
        <v>43046</v>
      </c>
      <c r="C24" s="113"/>
      <c r="D24" s="113"/>
      <c r="E24" s="114"/>
      <c r="F24" s="115" t="str">
        <f t="shared" si="4"/>
        <v/>
      </c>
      <c r="G24" s="118"/>
      <c r="H24" s="116">
        <f t="shared" si="0"/>
        <v>0</v>
      </c>
      <c r="I24" s="115" t="str">
        <f t="shared" si="1"/>
        <v/>
      </c>
      <c r="J24" s="218"/>
      <c r="K24" s="151">
        <f t="shared" si="2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2:47" s="3" customFormat="1" ht="17.649999999999999" customHeight="1" x14ac:dyDescent="0.25">
      <c r="B25" s="117">
        <f t="shared" si="3"/>
        <v>43047</v>
      </c>
      <c r="C25" s="113"/>
      <c r="D25" s="113"/>
      <c r="E25" s="114"/>
      <c r="F25" s="115" t="str">
        <f t="shared" si="4"/>
        <v/>
      </c>
      <c r="G25" s="118"/>
      <c r="H25" s="116">
        <f t="shared" si="0"/>
        <v>0</v>
      </c>
      <c r="I25" s="115" t="str">
        <f t="shared" si="1"/>
        <v/>
      </c>
      <c r="J25" s="218"/>
      <c r="K25" s="151">
        <f t="shared" si="2"/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7" s="3" customFormat="1" ht="17.649999999999999" customHeight="1" x14ac:dyDescent="0.25">
      <c r="B26" s="117">
        <f t="shared" si="3"/>
        <v>43048</v>
      </c>
      <c r="C26" s="113"/>
      <c r="D26" s="113"/>
      <c r="E26" s="114"/>
      <c r="F26" s="115" t="str">
        <f t="shared" si="4"/>
        <v/>
      </c>
      <c r="G26" s="118"/>
      <c r="H26" s="116">
        <f t="shared" si="0"/>
        <v>0</v>
      </c>
      <c r="I26" s="115" t="str">
        <f t="shared" si="1"/>
        <v/>
      </c>
      <c r="J26" s="218"/>
      <c r="K26" s="151">
        <f t="shared" si="2"/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2:47" s="3" customFormat="1" ht="17.649999999999999" customHeight="1" x14ac:dyDescent="0.25">
      <c r="B27" s="117">
        <f t="shared" si="3"/>
        <v>43049</v>
      </c>
      <c r="C27" s="113"/>
      <c r="D27" s="113"/>
      <c r="E27" s="114"/>
      <c r="F27" s="115" t="str">
        <f t="shared" si="4"/>
        <v/>
      </c>
      <c r="G27" s="118"/>
      <c r="H27" s="116">
        <f t="shared" si="0"/>
        <v>0</v>
      </c>
      <c r="I27" s="115" t="str">
        <f t="shared" si="1"/>
        <v/>
      </c>
      <c r="J27" s="218"/>
      <c r="K27" s="151">
        <f>IF(D27-C27&gt;$M$17,D27-C27-$M$18,D27-C27)</f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2:47" s="3" customFormat="1" ht="17.649999999999999" customHeight="1" x14ac:dyDescent="0.25">
      <c r="B28" s="117">
        <f t="shared" si="3"/>
        <v>43050</v>
      </c>
      <c r="C28" s="113"/>
      <c r="D28" s="113"/>
      <c r="E28" s="114"/>
      <c r="F28" s="115" t="str">
        <f t="shared" si="4"/>
        <v/>
      </c>
      <c r="G28" s="118"/>
      <c r="H28" s="116">
        <f t="shared" si="0"/>
        <v>0</v>
      </c>
      <c r="I28" s="115" t="str">
        <f t="shared" si="1"/>
        <v/>
      </c>
      <c r="J28" s="218"/>
      <c r="K28" s="151">
        <f t="shared" ref="K28:K48" si="5">IF(D28-C28&gt;$M$17,D28-C28-$M$18,D28-C28)</f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2:47" s="3" customFormat="1" ht="17.649999999999999" customHeight="1" x14ac:dyDescent="0.25">
      <c r="B29" s="117">
        <f t="shared" si="3"/>
        <v>43051</v>
      </c>
      <c r="C29" s="113"/>
      <c r="D29" s="113"/>
      <c r="E29" s="114"/>
      <c r="F29" s="115" t="str">
        <f t="shared" si="4"/>
        <v/>
      </c>
      <c r="G29" s="118"/>
      <c r="H29" s="116">
        <f t="shared" si="0"/>
        <v>0</v>
      </c>
      <c r="I29" s="115" t="str">
        <f t="shared" si="1"/>
        <v/>
      </c>
      <c r="J29" s="218"/>
      <c r="K29" s="151">
        <f t="shared" si="5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2:47" s="3" customFormat="1" ht="17.649999999999999" customHeight="1" x14ac:dyDescent="0.25">
      <c r="B30" s="117">
        <f t="shared" si="3"/>
        <v>43052</v>
      </c>
      <c r="C30" s="113"/>
      <c r="D30" s="113"/>
      <c r="E30" s="114"/>
      <c r="F30" s="115" t="str">
        <f t="shared" si="4"/>
        <v/>
      </c>
      <c r="G30" s="118"/>
      <c r="H30" s="116">
        <f t="shared" si="0"/>
        <v>0</v>
      </c>
      <c r="I30" s="115" t="str">
        <f t="shared" si="1"/>
        <v/>
      </c>
      <c r="J30" s="218"/>
      <c r="K30" s="151">
        <f t="shared" si="5"/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2:47" s="3" customFormat="1" ht="17.649999999999999" customHeight="1" x14ac:dyDescent="0.25">
      <c r="B31" s="117">
        <f t="shared" si="3"/>
        <v>43053</v>
      </c>
      <c r="C31" s="113"/>
      <c r="D31" s="113"/>
      <c r="E31" s="114"/>
      <c r="F31" s="115" t="str">
        <f t="shared" si="4"/>
        <v/>
      </c>
      <c r="G31" s="118"/>
      <c r="H31" s="116">
        <f t="shared" si="0"/>
        <v>0</v>
      </c>
      <c r="I31" s="115" t="str">
        <f t="shared" si="1"/>
        <v/>
      </c>
      <c r="J31" s="218"/>
      <c r="K31" s="151">
        <f t="shared" si="5"/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2:47" s="3" customFormat="1" ht="17.649999999999999" customHeight="1" x14ac:dyDescent="0.25">
      <c r="B32" s="117">
        <f t="shared" si="3"/>
        <v>43054</v>
      </c>
      <c r="C32" s="113"/>
      <c r="D32" s="113"/>
      <c r="E32" s="114"/>
      <c r="F32" s="115" t="str">
        <f t="shared" si="4"/>
        <v/>
      </c>
      <c r="G32" s="118"/>
      <c r="H32" s="116">
        <f t="shared" si="0"/>
        <v>0</v>
      </c>
      <c r="I32" s="115" t="str">
        <f t="shared" si="1"/>
        <v/>
      </c>
      <c r="J32" s="218"/>
      <c r="K32" s="151">
        <f t="shared" si="5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2:45" s="3" customFormat="1" ht="17.649999999999999" customHeight="1" x14ac:dyDescent="0.25">
      <c r="B33" s="117">
        <f t="shared" si="3"/>
        <v>43055</v>
      </c>
      <c r="C33" s="113"/>
      <c r="D33" s="113"/>
      <c r="E33" s="114"/>
      <c r="F33" s="115" t="str">
        <f t="shared" si="4"/>
        <v/>
      </c>
      <c r="G33" s="118"/>
      <c r="H33" s="116">
        <f>IF(G33&lt;&gt;"",D33-C33-G33,IF(E33&lt;&gt;"","",K33))</f>
        <v>0</v>
      </c>
      <c r="I33" s="115" t="str">
        <f t="shared" si="1"/>
        <v/>
      </c>
      <c r="J33" s="218"/>
      <c r="K33" s="151">
        <f t="shared" si="5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2:45" s="3" customFormat="1" ht="17.649999999999999" customHeight="1" x14ac:dyDescent="0.25">
      <c r="B34" s="117">
        <f t="shared" si="3"/>
        <v>43056</v>
      </c>
      <c r="C34" s="113"/>
      <c r="D34" s="113"/>
      <c r="E34" s="114"/>
      <c r="F34" s="115" t="str">
        <f t="shared" si="4"/>
        <v/>
      </c>
      <c r="G34" s="118"/>
      <c r="H34" s="116">
        <f t="shared" ref="H34:H48" si="6">IF(G34&lt;&gt;"",D34-C34-G34,IF(E34&lt;&gt;"","",K34))</f>
        <v>0</v>
      </c>
      <c r="I34" s="115" t="str">
        <f t="shared" si="1"/>
        <v/>
      </c>
      <c r="J34" s="218"/>
      <c r="K34" s="151">
        <f t="shared" si="5"/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2:45" s="3" customFormat="1" ht="17.649999999999999" customHeight="1" x14ac:dyDescent="0.25">
      <c r="B35" s="117">
        <f t="shared" si="3"/>
        <v>43057</v>
      </c>
      <c r="C35" s="113"/>
      <c r="D35" s="113"/>
      <c r="E35" s="114"/>
      <c r="F35" s="115" t="str">
        <f t="shared" si="4"/>
        <v/>
      </c>
      <c r="G35" s="118"/>
      <c r="H35" s="116">
        <f t="shared" si="6"/>
        <v>0</v>
      </c>
      <c r="I35" s="115" t="str">
        <f t="shared" si="1"/>
        <v/>
      </c>
      <c r="J35" s="218"/>
      <c r="K35" s="151">
        <f>IF(D35-C35&gt;$M$17,D35-C35-$M$18,D35-C35)</f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2:45" s="3" customFormat="1" ht="17.649999999999999" customHeight="1" x14ac:dyDescent="0.25">
      <c r="B36" s="117">
        <f t="shared" si="3"/>
        <v>43058</v>
      </c>
      <c r="C36" s="113"/>
      <c r="D36" s="113"/>
      <c r="E36" s="114"/>
      <c r="F36" s="115" t="str">
        <f t="shared" si="4"/>
        <v/>
      </c>
      <c r="G36" s="118"/>
      <c r="H36" s="116">
        <f t="shared" si="6"/>
        <v>0</v>
      </c>
      <c r="I36" s="115" t="str">
        <f t="shared" si="1"/>
        <v/>
      </c>
      <c r="J36" s="218"/>
      <c r="K36" s="151">
        <f t="shared" si="5"/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2:45" s="3" customFormat="1" ht="17.649999999999999" customHeight="1" x14ac:dyDescent="0.25">
      <c r="B37" s="117">
        <f t="shared" si="3"/>
        <v>43059</v>
      </c>
      <c r="C37" s="113"/>
      <c r="D37" s="113"/>
      <c r="E37" s="114"/>
      <c r="F37" s="115" t="str">
        <f t="shared" si="4"/>
        <v/>
      </c>
      <c r="G37" s="118"/>
      <c r="H37" s="116">
        <f t="shared" si="6"/>
        <v>0</v>
      </c>
      <c r="I37" s="115" t="str">
        <f t="shared" si="1"/>
        <v/>
      </c>
      <c r="J37" s="218"/>
      <c r="K37" s="151">
        <f t="shared" si="5"/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2:45" s="3" customFormat="1" ht="17.649999999999999" customHeight="1" x14ac:dyDescent="0.25">
      <c r="B38" s="117">
        <f t="shared" si="3"/>
        <v>43060</v>
      </c>
      <c r="C38" s="113"/>
      <c r="D38" s="113"/>
      <c r="E38" s="114"/>
      <c r="F38" s="115" t="str">
        <f t="shared" si="4"/>
        <v/>
      </c>
      <c r="G38" s="118"/>
      <c r="H38" s="116">
        <f t="shared" si="6"/>
        <v>0</v>
      </c>
      <c r="I38" s="115" t="str">
        <f t="shared" si="1"/>
        <v/>
      </c>
      <c r="J38" s="218"/>
      <c r="K38" s="151">
        <f t="shared" si="5"/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2:45" s="3" customFormat="1" ht="17.649999999999999" customHeight="1" x14ac:dyDescent="0.25">
      <c r="B39" s="117">
        <f t="shared" si="3"/>
        <v>43061</v>
      </c>
      <c r="C39" s="113"/>
      <c r="D39" s="113"/>
      <c r="E39" s="114"/>
      <c r="F39" s="115" t="str">
        <f t="shared" si="4"/>
        <v/>
      </c>
      <c r="G39" s="118"/>
      <c r="H39" s="116">
        <f t="shared" si="6"/>
        <v>0</v>
      </c>
      <c r="I39" s="115" t="str">
        <f t="shared" si="1"/>
        <v/>
      </c>
      <c r="J39" s="218"/>
      <c r="K39" s="151">
        <f t="shared" si="5"/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2:45" s="3" customFormat="1" ht="17.649999999999999" customHeight="1" x14ac:dyDescent="0.25">
      <c r="B40" s="117">
        <f t="shared" si="3"/>
        <v>43062</v>
      </c>
      <c r="C40" s="113"/>
      <c r="D40" s="113"/>
      <c r="E40" s="114"/>
      <c r="F40" s="115" t="str">
        <f t="shared" si="4"/>
        <v/>
      </c>
      <c r="G40" s="118"/>
      <c r="H40" s="116">
        <f t="shared" si="6"/>
        <v>0</v>
      </c>
      <c r="I40" s="115" t="str">
        <f t="shared" si="1"/>
        <v/>
      </c>
      <c r="J40" s="218"/>
      <c r="K40" s="151">
        <f t="shared" si="5"/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2:45" s="3" customFormat="1" ht="17.649999999999999" customHeight="1" x14ac:dyDescent="0.25">
      <c r="B41" s="117">
        <f t="shared" si="3"/>
        <v>43063</v>
      </c>
      <c r="C41" s="113"/>
      <c r="D41" s="113"/>
      <c r="E41" s="114"/>
      <c r="F41" s="115" t="str">
        <f t="shared" si="4"/>
        <v/>
      </c>
      <c r="G41" s="118"/>
      <c r="H41" s="116">
        <f t="shared" si="6"/>
        <v>0</v>
      </c>
      <c r="I41" s="115" t="str">
        <f t="shared" si="1"/>
        <v/>
      </c>
      <c r="J41" s="218"/>
      <c r="K41" s="151">
        <f t="shared" si="5"/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2:45" s="3" customFormat="1" ht="17.649999999999999" customHeight="1" x14ac:dyDescent="0.25">
      <c r="B42" s="117">
        <f t="shared" si="3"/>
        <v>43064</v>
      </c>
      <c r="C42" s="113"/>
      <c r="D42" s="113"/>
      <c r="E42" s="114"/>
      <c r="F42" s="115" t="str">
        <f t="shared" si="4"/>
        <v/>
      </c>
      <c r="G42" s="118"/>
      <c r="H42" s="116">
        <f t="shared" si="6"/>
        <v>0</v>
      </c>
      <c r="I42" s="115" t="str">
        <f t="shared" si="1"/>
        <v/>
      </c>
      <c r="J42" s="218"/>
      <c r="K42" s="151">
        <f t="shared" si="5"/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2:45" s="3" customFormat="1" ht="17.649999999999999" customHeight="1" x14ac:dyDescent="0.25">
      <c r="B43" s="117">
        <f t="shared" si="3"/>
        <v>43065</v>
      </c>
      <c r="C43" s="113"/>
      <c r="D43" s="113"/>
      <c r="E43" s="114"/>
      <c r="F43" s="115" t="str">
        <f t="shared" si="4"/>
        <v/>
      </c>
      <c r="G43" s="118"/>
      <c r="H43" s="116">
        <f t="shared" si="6"/>
        <v>0</v>
      </c>
      <c r="I43" s="115" t="str">
        <f t="shared" si="1"/>
        <v/>
      </c>
      <c r="J43" s="218"/>
      <c r="K43" s="151">
        <f t="shared" si="5"/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2:45" s="3" customFormat="1" ht="17.649999999999999" customHeight="1" x14ac:dyDescent="0.25">
      <c r="B44" s="117">
        <f t="shared" si="3"/>
        <v>43066</v>
      </c>
      <c r="C44" s="113"/>
      <c r="D44" s="113"/>
      <c r="E44" s="114"/>
      <c r="F44" s="115" t="str">
        <f t="shared" ref="F44" si="7">IF(E44&lt;&gt;"","",IF(C44&gt;0,D44-C44,""))</f>
        <v/>
      </c>
      <c r="G44" s="118"/>
      <c r="H44" s="116">
        <f t="shared" si="6"/>
        <v>0</v>
      </c>
      <c r="I44" s="115" t="str">
        <f t="shared" si="1"/>
        <v/>
      </c>
      <c r="J44" s="218"/>
      <c r="K44" s="151">
        <f t="shared" si="5"/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2:45" s="3" customFormat="1" ht="17.649999999999999" customHeight="1" x14ac:dyDescent="0.25">
      <c r="B45" s="117">
        <f>IFERROR(B44+1,"")</f>
        <v>43067</v>
      </c>
      <c r="C45" s="113"/>
      <c r="D45" s="113"/>
      <c r="E45" s="114"/>
      <c r="F45" s="115" t="str">
        <f t="shared" si="4"/>
        <v/>
      </c>
      <c r="G45" s="118"/>
      <c r="H45" s="116">
        <f t="shared" si="6"/>
        <v>0</v>
      </c>
      <c r="I45" s="115" t="str">
        <f t="shared" si="1"/>
        <v/>
      </c>
      <c r="J45" s="218"/>
      <c r="K45" s="151">
        <f t="shared" si="5"/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2:45" s="3" customFormat="1" ht="17.649999999999999" customHeight="1" x14ac:dyDescent="0.25">
      <c r="B46" s="117">
        <f>IF(MONTH($B$45)=MONTH($B$45+1),$B$45+1,"")</f>
        <v>43068</v>
      </c>
      <c r="C46" s="113"/>
      <c r="D46" s="113"/>
      <c r="E46" s="114"/>
      <c r="F46" s="115" t="str">
        <f t="shared" si="4"/>
        <v/>
      </c>
      <c r="G46" s="118"/>
      <c r="H46" s="116">
        <f t="shared" si="6"/>
        <v>0</v>
      </c>
      <c r="I46" s="115" t="str">
        <f t="shared" si="1"/>
        <v/>
      </c>
      <c r="J46" s="218"/>
      <c r="K46" s="151">
        <f t="shared" si="5"/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2:45" s="3" customFormat="1" ht="17.649999999999999" customHeight="1" x14ac:dyDescent="0.25">
      <c r="B47" s="117">
        <f>IF(MONTH($B$45)=MONTH($B$45+2),$B$45+2,"")</f>
        <v>43069</v>
      </c>
      <c r="C47" s="113"/>
      <c r="D47" s="113"/>
      <c r="E47" s="114"/>
      <c r="F47" s="115" t="str">
        <f t="shared" si="4"/>
        <v/>
      </c>
      <c r="G47" s="118"/>
      <c r="H47" s="116">
        <f t="shared" si="6"/>
        <v>0</v>
      </c>
      <c r="I47" s="115" t="str">
        <f t="shared" si="1"/>
        <v/>
      </c>
      <c r="J47" s="218"/>
      <c r="K47" s="151">
        <f t="shared" si="5"/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2:45" s="3" customFormat="1" ht="17.649999999999999" customHeight="1" x14ac:dyDescent="0.25">
      <c r="B48" s="117" t="str">
        <f>IF(MONTH($B$45)=MONTH($B$45+3),$B$45+3,"")</f>
        <v/>
      </c>
      <c r="C48" s="113"/>
      <c r="D48" s="113"/>
      <c r="E48" s="114"/>
      <c r="F48" s="115" t="str">
        <f t="shared" si="4"/>
        <v/>
      </c>
      <c r="G48" s="118"/>
      <c r="H48" s="116">
        <f t="shared" si="6"/>
        <v>0</v>
      </c>
      <c r="I48" s="115" t="str">
        <f t="shared" si="1"/>
        <v/>
      </c>
      <c r="J48" s="218"/>
      <c r="K48" s="151">
        <f t="shared" si="5"/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47" s="3" customFormat="1" ht="17.45" customHeight="1" thickBot="1" x14ac:dyDescent="0.3">
      <c r="B49" s="38"/>
      <c r="C49" s="11"/>
      <c r="D49" s="11"/>
      <c r="E49" s="130"/>
      <c r="F49" s="130"/>
      <c r="G49" s="130"/>
      <c r="H49" s="120" t="str">
        <f>IF(SUM(H18:H48)=0,"0:00",SUM(H18:H48))</f>
        <v>0:00</v>
      </c>
      <c r="I49" s="131" t="str">
        <f>IF(SUM(I18:I48)=0,"0:00",SUM(I18:I48))</f>
        <v>0:00</v>
      </c>
      <c r="J49" s="203"/>
      <c r="K49" s="204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47" s="3" customFormat="1" ht="17.45" customHeight="1" thickBot="1" x14ac:dyDescent="0.3">
      <c r="B50" s="126"/>
      <c r="C50" s="11"/>
      <c r="D50" s="11"/>
      <c r="E50" s="38"/>
      <c r="F50" s="130"/>
      <c r="G50" s="132" t="s">
        <v>2</v>
      </c>
      <c r="H50" s="119">
        <f>+H49+I49</f>
        <v>0</v>
      </c>
      <c r="I50" s="134"/>
      <c r="J50" s="134"/>
      <c r="K50" s="3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2:47" s="3" customFormat="1" ht="17.45" customHeight="1" x14ac:dyDescent="0.25">
      <c r="B51" s="9"/>
      <c r="C51" s="209" t="s">
        <v>52</v>
      </c>
      <c r="D51" s="210"/>
      <c r="E51" s="11"/>
      <c r="F51" s="30"/>
      <c r="G51" s="44"/>
      <c r="H51" s="133"/>
      <c r="I51" s="4"/>
      <c r="J51" s="4"/>
      <c r="K51" s="3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2:47" s="3" customFormat="1" ht="14.25" customHeight="1" x14ac:dyDescent="0.25">
      <c r="B52" s="9"/>
      <c r="C52" s="121" t="s">
        <v>50</v>
      </c>
      <c r="D52" s="121" t="s">
        <v>50</v>
      </c>
      <c r="E52" s="122"/>
      <c r="F52" s="121"/>
      <c r="G52" s="207"/>
      <c r="H52" s="201"/>
      <c r="I52" s="208"/>
      <c r="J52" s="134"/>
      <c r="K52" s="3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2:47" s="3" customFormat="1" ht="12.75" x14ac:dyDescent="0.25">
      <c r="B53" s="9"/>
      <c r="C53" s="121" t="s">
        <v>51</v>
      </c>
      <c r="D53" s="121" t="s">
        <v>51</v>
      </c>
      <c r="E53" s="121" t="s">
        <v>36</v>
      </c>
      <c r="F53" s="121"/>
      <c r="G53" s="122"/>
      <c r="H53" s="121" t="s">
        <v>47</v>
      </c>
      <c r="I53" s="121" t="s">
        <v>47</v>
      </c>
      <c r="J53" s="205"/>
      <c r="K53" s="11"/>
      <c r="L53" s="11"/>
      <c r="M53" s="39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s="3" customFormat="1" ht="12.75" x14ac:dyDescent="0.25">
      <c r="B54" s="9"/>
      <c r="C54" s="121" t="s">
        <v>97</v>
      </c>
      <c r="D54" s="121" t="s">
        <v>97</v>
      </c>
      <c r="E54" s="123" t="s">
        <v>37</v>
      </c>
      <c r="F54" s="121" t="s">
        <v>46</v>
      </c>
      <c r="G54" s="121" t="s">
        <v>46</v>
      </c>
      <c r="H54" s="121" t="s">
        <v>48</v>
      </c>
      <c r="I54" s="121" t="s">
        <v>49</v>
      </c>
      <c r="J54" s="205"/>
      <c r="K54" s="11"/>
      <c r="L54" s="11"/>
      <c r="M54" s="3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s="3" customFormat="1" ht="15" thickBot="1" x14ac:dyDescent="0.3">
      <c r="B55" s="9"/>
      <c r="C55" s="121" t="s">
        <v>96</v>
      </c>
      <c r="D55" s="121" t="s">
        <v>98</v>
      </c>
      <c r="E55" s="121" t="s">
        <v>55</v>
      </c>
      <c r="F55" s="121" t="s">
        <v>69</v>
      </c>
      <c r="G55" s="121" t="s">
        <v>70</v>
      </c>
      <c r="H55" s="121" t="s">
        <v>71</v>
      </c>
      <c r="I55" s="121" t="s">
        <v>72</v>
      </c>
      <c r="J55" s="205"/>
      <c r="K55" s="11"/>
      <c r="L55" s="11"/>
      <c r="M55" s="3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s="3" customFormat="1" ht="18" customHeight="1" thickBot="1" x14ac:dyDescent="0.3">
      <c r="B56" s="9"/>
      <c r="C56" s="137">
        <v>0</v>
      </c>
      <c r="D56" s="138">
        <v>0</v>
      </c>
      <c r="E56" s="124">
        <f>J13</f>
        <v>0</v>
      </c>
      <c r="F56" s="125">
        <f>+IF(H50-E56&lt;0,0,IF(H50-E56&gt;F57,F57,H50-E56))</f>
        <v>0</v>
      </c>
      <c r="G56" s="125">
        <f>+IF(E56-H50&gt;0,E56-H50,0)</f>
        <v>0</v>
      </c>
      <c r="H56" s="125">
        <f>+IF((F56+C56-G56-D56)&gt;0,IF((F56+C56-G56-D56)&gt;L57,L57,(F56+C56-G56-D56)),0)</f>
        <v>0</v>
      </c>
      <c r="I56" s="159">
        <f>+IF(H56&gt;0,0,IF(G56-C56-F56&gt;G56,R56+D56,G56+D56-C56-F56))</f>
        <v>0</v>
      </c>
      <c r="J56" s="203"/>
      <c r="K56" s="11"/>
      <c r="L56" s="152">
        <v>0.83333333333333337</v>
      </c>
      <c r="M56" s="3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2:47" s="3" customFormat="1" ht="15" x14ac:dyDescent="0.25">
      <c r="B57" s="215" t="s">
        <v>101</v>
      </c>
      <c r="C57" s="5"/>
      <c r="D57" s="6"/>
      <c r="E57" s="7"/>
      <c r="F57" s="7">
        <f>+E56*0.5</f>
        <v>0</v>
      </c>
      <c r="G57" s="7">
        <f>E56*0.2</f>
        <v>0</v>
      </c>
      <c r="H57" s="157" t="s">
        <v>40</v>
      </c>
      <c r="I57" s="8"/>
      <c r="J57" s="8"/>
      <c r="K57" s="11"/>
      <c r="L57" s="152">
        <v>8.3333333333333339</v>
      </c>
      <c r="M57" s="39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2:47" ht="12.75" customHeight="1" x14ac:dyDescent="0.25">
      <c r="B58" s="142"/>
      <c r="C58" s="216" t="s">
        <v>102</v>
      </c>
      <c r="D58" s="144"/>
      <c r="E58" s="7"/>
      <c r="F58" s="7"/>
      <c r="G58" s="7"/>
      <c r="H58" s="145"/>
      <c r="I58" s="146"/>
      <c r="J58" s="146"/>
      <c r="K58" s="11"/>
      <c r="L58" s="11"/>
      <c r="M58" s="39"/>
      <c r="N58" s="11"/>
    </row>
    <row r="59" spans="2:47" ht="15.95" customHeight="1" x14ac:dyDescent="0.25">
      <c r="B59" s="142"/>
      <c r="C59" s="143"/>
      <c r="D59" s="144"/>
      <c r="E59" s="7"/>
      <c r="F59" s="7"/>
      <c r="G59" s="7"/>
      <c r="H59" s="145"/>
      <c r="I59" s="146"/>
      <c r="J59" s="146"/>
      <c r="K59" s="11"/>
      <c r="L59" s="11"/>
      <c r="M59" s="39"/>
      <c r="N59" s="11"/>
    </row>
    <row r="60" spans="2:47" s="128" customFormat="1" ht="19.5" customHeight="1" x14ac:dyDescent="0.2">
      <c r="B60" s="9" t="s">
        <v>38</v>
      </c>
      <c r="C60" s="10"/>
      <c r="D60" s="10"/>
      <c r="E60" s="10"/>
      <c r="F60" s="11"/>
      <c r="G60" s="10"/>
      <c r="H60" s="10"/>
      <c r="I60" s="10"/>
      <c r="J60" s="10"/>
      <c r="K60" s="11"/>
      <c r="L60" s="11"/>
      <c r="M60" s="39"/>
      <c r="N60" s="11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</row>
    <row r="61" spans="2:47" s="3" customFormat="1" ht="13.5" customHeight="1" x14ac:dyDescent="0.25">
      <c r="B61" s="12"/>
      <c r="C61" s="12"/>
      <c r="D61" s="12"/>
      <c r="E61" s="12"/>
      <c r="F61" s="13"/>
      <c r="G61" s="14"/>
      <c r="H61" s="15"/>
      <c r="I61" s="16"/>
      <c r="J61" s="16"/>
      <c r="K61" s="17"/>
      <c r="L61" s="17"/>
      <c r="M61" s="12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2:47" s="3" customFormat="1" ht="12.75" customHeight="1" x14ac:dyDescent="0.25">
      <c r="B62" s="12"/>
      <c r="C62" s="12"/>
      <c r="D62" s="12"/>
      <c r="E62" s="12"/>
      <c r="F62" s="13"/>
      <c r="G62" s="14"/>
      <c r="H62" s="15"/>
      <c r="I62" s="16"/>
      <c r="J62" s="16"/>
      <c r="K62" s="17"/>
      <c r="L62" s="17"/>
      <c r="M62" s="12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2:47" s="3" customFormat="1" ht="12.75" customHeight="1" x14ac:dyDescent="0.25">
      <c r="B63" s="45"/>
      <c r="C63" s="13"/>
      <c r="D63" s="18"/>
      <c r="E63" s="18"/>
      <c r="F63" s="18"/>
      <c r="G63" s="17"/>
      <c r="H63" s="17"/>
      <c r="I63" s="12"/>
      <c r="J63" s="12"/>
      <c r="K63" s="17"/>
      <c r="L63" s="17"/>
      <c r="M63" s="17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2:47" s="3" customFormat="1" ht="15.95" customHeight="1" x14ac:dyDescent="0.2">
      <c r="B64" s="12" t="s">
        <v>0</v>
      </c>
      <c r="C64" s="139"/>
      <c r="D64" s="139" t="s">
        <v>65</v>
      </c>
      <c r="E64" s="16"/>
      <c r="F64" s="12"/>
      <c r="G64" s="20"/>
      <c r="H64" s="20"/>
      <c r="I64" s="22"/>
      <c r="J64" s="22"/>
      <c r="K64" s="20"/>
      <c r="L64" s="20"/>
      <c r="M64" s="20"/>
      <c r="N64" s="20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2:47" s="3" customFormat="1" ht="15.95" customHeight="1" x14ac:dyDescent="0.2">
      <c r="B65" s="21"/>
      <c r="C65" s="22"/>
      <c r="D65" s="22"/>
      <c r="E65" s="22"/>
      <c r="F65" s="23"/>
      <c r="G65" s="24"/>
      <c r="H65" s="25"/>
      <c r="I65" s="26"/>
      <c r="J65" s="26"/>
      <c r="K65" s="17"/>
      <c r="L65" s="17"/>
      <c r="M65" s="12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2:47" s="17" customFormat="1" ht="15.95" customHeight="1" x14ac:dyDescent="0.25">
      <c r="B66" s="27"/>
      <c r="C66" s="12"/>
      <c r="D66" s="12"/>
      <c r="E66" s="12"/>
      <c r="F66" s="28"/>
      <c r="G66" s="14"/>
      <c r="H66" s="16"/>
      <c r="I66" s="29"/>
      <c r="J66" s="29"/>
      <c r="M66" s="12"/>
    </row>
    <row r="67" spans="2:47" s="17" customFormat="1" x14ac:dyDescent="0.25">
      <c r="B67" s="12"/>
      <c r="C67" s="12"/>
      <c r="D67" s="12"/>
      <c r="E67" s="12"/>
      <c r="F67" s="13"/>
      <c r="G67" s="14"/>
      <c r="H67" s="15"/>
      <c r="I67" s="16"/>
      <c r="J67" s="16"/>
      <c r="M67" s="12"/>
    </row>
    <row r="68" spans="2:47" s="17" customFormat="1" x14ac:dyDescent="0.25">
      <c r="B68" s="140"/>
      <c r="C68" s="141"/>
      <c r="D68" s="235"/>
      <c r="E68" s="235"/>
      <c r="F68" s="13"/>
      <c r="G68" s="13"/>
      <c r="H68" s="13"/>
      <c r="I68" s="13"/>
      <c r="J68" s="13"/>
      <c r="M68" s="12"/>
    </row>
    <row r="69" spans="2:47" s="17" customFormat="1" x14ac:dyDescent="0.25">
      <c r="M69" s="12"/>
    </row>
    <row r="70" spans="2:47" s="17" customFormat="1" x14ac:dyDescent="0.25">
      <c r="M70" s="12"/>
    </row>
    <row r="71" spans="2:47" s="17" customFormat="1" x14ac:dyDescent="0.25">
      <c r="M71" s="12"/>
    </row>
    <row r="72" spans="2:47" s="17" customFormat="1" x14ac:dyDescent="0.25"/>
    <row r="73" spans="2:47" s="17" customFormat="1" x14ac:dyDescent="0.25"/>
    <row r="74" spans="2:47" s="17" customFormat="1" x14ac:dyDescent="0.25"/>
    <row r="75" spans="2:47" s="17" customFormat="1" x14ac:dyDescent="0.25"/>
    <row r="76" spans="2:47" s="17" customFormat="1" x14ac:dyDescent="0.25"/>
    <row r="77" spans="2:47" s="17" customFormat="1" x14ac:dyDescent="0.25"/>
    <row r="78" spans="2:47" s="17" customFormat="1" x14ac:dyDescent="0.25"/>
    <row r="79" spans="2:47" s="17" customFormat="1" x14ac:dyDescent="0.25"/>
    <row r="80" spans="2:47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="17" customFormat="1" x14ac:dyDescent="0.25"/>
    <row r="146" s="17" customFormat="1" x14ac:dyDescent="0.25"/>
    <row r="147" s="17" customFormat="1" x14ac:dyDescent="0.25"/>
    <row r="148" s="17" customFormat="1" x14ac:dyDescent="0.25"/>
    <row r="149" s="17" customFormat="1" x14ac:dyDescent="0.25"/>
    <row r="150" s="17" customFormat="1" x14ac:dyDescent="0.25"/>
    <row r="151" s="17" customFormat="1" x14ac:dyDescent="0.25"/>
    <row r="152" s="17" customFormat="1" x14ac:dyDescent="0.25"/>
    <row r="153" s="17" customFormat="1" x14ac:dyDescent="0.25"/>
    <row r="154" s="17" customFormat="1" x14ac:dyDescent="0.25"/>
    <row r="155" s="17" customFormat="1" x14ac:dyDescent="0.25"/>
    <row r="156" s="17" customFormat="1" x14ac:dyDescent="0.25"/>
    <row r="157" s="17" customFormat="1" x14ac:dyDescent="0.25"/>
    <row r="158" s="17" customFormat="1" x14ac:dyDescent="0.25"/>
    <row r="159" s="17" customFormat="1" x14ac:dyDescent="0.25"/>
    <row r="160" s="17" customFormat="1" x14ac:dyDescent="0.25"/>
    <row r="161" s="17" customFormat="1" x14ac:dyDescent="0.25"/>
    <row r="162" s="17" customFormat="1" x14ac:dyDescent="0.25"/>
    <row r="163" s="17" customFormat="1" x14ac:dyDescent="0.25"/>
    <row r="164" s="17" customFormat="1" x14ac:dyDescent="0.25"/>
    <row r="165" s="17" customFormat="1" x14ac:dyDescent="0.25"/>
    <row r="166" s="17" customFormat="1" x14ac:dyDescent="0.25"/>
    <row r="167" s="17" customFormat="1" x14ac:dyDescent="0.25"/>
    <row r="168" s="17" customFormat="1" x14ac:dyDescent="0.25"/>
    <row r="169" s="17" customFormat="1" x14ac:dyDescent="0.25"/>
    <row r="170" s="17" customFormat="1" x14ac:dyDescent="0.25"/>
    <row r="171" s="17" customFormat="1" x14ac:dyDescent="0.25"/>
    <row r="172" s="17" customFormat="1" x14ac:dyDescent="0.25"/>
    <row r="173" s="17" customFormat="1" x14ac:dyDescent="0.25"/>
    <row r="174" s="17" customFormat="1" x14ac:dyDescent="0.25"/>
    <row r="175" s="17" customFormat="1" x14ac:dyDescent="0.25"/>
    <row r="176" s="17" customFormat="1" x14ac:dyDescent="0.25"/>
    <row r="177" s="17" customFormat="1" x14ac:dyDescent="0.25"/>
    <row r="178" s="17" customFormat="1" x14ac:dyDescent="0.25"/>
    <row r="179" s="17" customFormat="1" x14ac:dyDescent="0.25"/>
    <row r="180" s="17" customFormat="1" x14ac:dyDescent="0.25"/>
    <row r="181" s="17" customFormat="1" x14ac:dyDescent="0.25"/>
    <row r="182" s="17" customFormat="1" x14ac:dyDescent="0.25"/>
    <row r="183" s="17" customFormat="1" x14ac:dyDescent="0.25"/>
    <row r="184" s="17" customFormat="1" x14ac:dyDescent="0.25"/>
    <row r="185" s="17" customFormat="1" x14ac:dyDescent="0.25"/>
    <row r="186" s="17" customFormat="1" x14ac:dyDescent="0.25"/>
    <row r="187" s="17" customFormat="1" x14ac:dyDescent="0.25"/>
    <row r="188" s="17" customFormat="1" x14ac:dyDescent="0.25"/>
    <row r="189" s="17" customFormat="1" x14ac:dyDescent="0.25"/>
    <row r="190" s="17" customFormat="1" x14ac:dyDescent="0.25"/>
    <row r="191" s="17" customFormat="1" x14ac:dyDescent="0.25"/>
    <row r="192" s="17" customFormat="1" x14ac:dyDescent="0.25"/>
    <row r="193" s="17" customFormat="1" x14ac:dyDescent="0.25"/>
    <row r="194" s="17" customFormat="1" x14ac:dyDescent="0.25"/>
    <row r="195" s="17" customFormat="1" x14ac:dyDescent="0.25"/>
    <row r="196" s="17" customFormat="1" x14ac:dyDescent="0.25"/>
    <row r="197" s="17" customFormat="1" x14ac:dyDescent="0.25"/>
    <row r="198" s="17" customFormat="1" x14ac:dyDescent="0.25"/>
    <row r="199" s="17" customFormat="1" x14ac:dyDescent="0.25"/>
    <row r="200" s="17" customFormat="1" x14ac:dyDescent="0.25"/>
    <row r="201" s="17" customFormat="1" x14ac:dyDescent="0.25"/>
    <row r="202" s="17" customFormat="1" x14ac:dyDescent="0.25"/>
    <row r="203" s="17" customFormat="1" x14ac:dyDescent="0.25"/>
    <row r="204" s="17" customFormat="1" x14ac:dyDescent="0.25"/>
    <row r="205" s="17" customFormat="1" x14ac:dyDescent="0.25"/>
    <row r="206" s="17" customFormat="1" x14ac:dyDescent="0.25"/>
    <row r="207" s="17" customFormat="1" x14ac:dyDescent="0.25"/>
    <row r="208" s="17" customFormat="1" x14ac:dyDescent="0.25"/>
    <row r="209" s="17" customFormat="1" x14ac:dyDescent="0.25"/>
    <row r="210" s="17" customFormat="1" x14ac:dyDescent="0.25"/>
    <row r="211" s="17" customFormat="1" x14ac:dyDescent="0.25"/>
    <row r="212" s="17" customFormat="1" x14ac:dyDescent="0.25"/>
    <row r="213" s="17" customFormat="1" x14ac:dyDescent="0.25"/>
    <row r="214" s="17" customFormat="1" x14ac:dyDescent="0.25"/>
    <row r="215" s="17" customFormat="1" x14ac:dyDescent="0.25"/>
    <row r="216" s="17" customFormat="1" x14ac:dyDescent="0.25"/>
    <row r="217" s="17" customFormat="1" x14ac:dyDescent="0.25"/>
    <row r="218" s="17" customFormat="1" x14ac:dyDescent="0.25"/>
    <row r="219" s="17" customFormat="1" x14ac:dyDescent="0.25"/>
    <row r="220" s="17" customFormat="1" x14ac:dyDescent="0.25"/>
    <row r="221" s="17" customFormat="1" x14ac:dyDescent="0.25"/>
    <row r="222" s="17" customFormat="1" x14ac:dyDescent="0.25"/>
    <row r="223" s="17" customFormat="1" x14ac:dyDescent="0.25"/>
    <row r="224" s="17" customFormat="1" x14ac:dyDescent="0.25"/>
    <row r="225" s="17" customFormat="1" x14ac:dyDescent="0.25"/>
    <row r="226" s="17" customFormat="1" x14ac:dyDescent="0.25"/>
    <row r="227" s="17" customFormat="1" x14ac:dyDescent="0.25"/>
    <row r="228" s="17" customFormat="1" x14ac:dyDescent="0.25"/>
    <row r="229" s="17" customFormat="1" x14ac:dyDescent="0.25"/>
    <row r="230" s="17" customFormat="1" x14ac:dyDescent="0.25"/>
    <row r="231" s="17" customFormat="1" x14ac:dyDescent="0.25"/>
    <row r="232" s="17" customFormat="1" x14ac:dyDescent="0.25"/>
    <row r="233" s="17" customFormat="1" x14ac:dyDescent="0.25"/>
    <row r="234" s="17" customFormat="1" x14ac:dyDescent="0.25"/>
    <row r="235" s="17" customFormat="1" x14ac:dyDescent="0.25"/>
    <row r="236" s="17" customFormat="1" x14ac:dyDescent="0.25"/>
    <row r="237" s="17" customFormat="1" x14ac:dyDescent="0.25"/>
    <row r="238" s="17" customFormat="1" x14ac:dyDescent="0.25"/>
    <row r="239" s="17" customFormat="1" x14ac:dyDescent="0.25"/>
    <row r="240" s="17" customFormat="1" x14ac:dyDescent="0.25"/>
    <row r="241" s="17" customFormat="1" x14ac:dyDescent="0.25"/>
    <row r="242" s="17" customFormat="1" x14ac:dyDescent="0.25"/>
    <row r="243" s="17" customFormat="1" x14ac:dyDescent="0.25"/>
    <row r="244" s="17" customFormat="1" x14ac:dyDescent="0.25"/>
    <row r="245" s="17" customFormat="1" x14ac:dyDescent="0.25"/>
    <row r="246" s="17" customFormat="1" x14ac:dyDescent="0.25"/>
    <row r="247" s="17" customFormat="1" x14ac:dyDescent="0.25"/>
    <row r="248" s="17" customFormat="1" x14ac:dyDescent="0.25"/>
    <row r="249" s="17" customFormat="1" x14ac:dyDescent="0.25"/>
    <row r="250" s="17" customFormat="1" x14ac:dyDescent="0.25"/>
    <row r="251" s="17" customFormat="1" x14ac:dyDescent="0.25"/>
    <row r="252" s="17" customFormat="1" x14ac:dyDescent="0.25"/>
    <row r="253" s="17" customFormat="1" x14ac:dyDescent="0.25"/>
    <row r="254" s="17" customFormat="1" x14ac:dyDescent="0.25"/>
    <row r="255" s="17" customFormat="1" x14ac:dyDescent="0.25"/>
    <row r="256" s="17" customFormat="1" x14ac:dyDescent="0.25"/>
    <row r="257" s="17" customFormat="1" x14ac:dyDescent="0.25"/>
    <row r="258" s="17" customFormat="1" x14ac:dyDescent="0.25"/>
    <row r="259" s="17" customFormat="1" x14ac:dyDescent="0.25"/>
    <row r="260" s="17" customFormat="1" x14ac:dyDescent="0.25"/>
    <row r="261" s="17" customFormat="1" x14ac:dyDescent="0.25"/>
    <row r="262" s="17" customFormat="1" x14ac:dyDescent="0.25"/>
    <row r="263" s="17" customFormat="1" x14ac:dyDescent="0.25"/>
    <row r="264" s="17" customFormat="1" x14ac:dyDescent="0.25"/>
    <row r="265" s="17" customFormat="1" x14ac:dyDescent="0.25"/>
    <row r="266" s="17" customFormat="1" x14ac:dyDescent="0.25"/>
    <row r="267" s="17" customFormat="1" x14ac:dyDescent="0.25"/>
    <row r="268" s="17" customFormat="1" x14ac:dyDescent="0.25"/>
    <row r="269" s="17" customFormat="1" x14ac:dyDescent="0.25"/>
    <row r="270" s="17" customFormat="1" x14ac:dyDescent="0.25"/>
    <row r="271" s="17" customFormat="1" x14ac:dyDescent="0.25"/>
    <row r="272" s="17" customFormat="1" x14ac:dyDescent="0.25"/>
    <row r="273" s="17" customFormat="1" x14ac:dyDescent="0.25"/>
    <row r="274" s="17" customFormat="1" x14ac:dyDescent="0.25"/>
    <row r="275" s="17" customFormat="1" x14ac:dyDescent="0.25"/>
    <row r="276" s="17" customFormat="1" x14ac:dyDescent="0.25"/>
    <row r="277" s="17" customFormat="1" x14ac:dyDescent="0.25"/>
    <row r="278" s="17" customFormat="1" x14ac:dyDescent="0.25"/>
    <row r="279" s="17" customFormat="1" x14ac:dyDescent="0.25"/>
    <row r="280" s="17" customFormat="1" x14ac:dyDescent="0.25"/>
    <row r="281" s="17" customFormat="1" x14ac:dyDescent="0.25"/>
    <row r="282" s="17" customFormat="1" x14ac:dyDescent="0.25"/>
    <row r="283" s="17" customFormat="1" x14ac:dyDescent="0.25"/>
    <row r="284" s="17" customFormat="1" x14ac:dyDescent="0.25"/>
    <row r="285" s="17" customFormat="1" x14ac:dyDescent="0.25"/>
    <row r="286" s="17" customFormat="1" x14ac:dyDescent="0.25"/>
    <row r="287" s="17" customFormat="1" x14ac:dyDescent="0.25"/>
    <row r="288" s="17" customFormat="1" x14ac:dyDescent="0.25"/>
    <row r="289" s="17" customFormat="1" x14ac:dyDescent="0.25"/>
    <row r="290" s="17" customFormat="1" x14ac:dyDescent="0.25"/>
    <row r="291" s="17" customFormat="1" x14ac:dyDescent="0.25"/>
    <row r="292" s="17" customFormat="1" x14ac:dyDescent="0.25"/>
    <row r="293" s="17" customFormat="1" x14ac:dyDescent="0.25"/>
    <row r="294" s="17" customFormat="1" x14ac:dyDescent="0.25"/>
    <row r="295" s="17" customFormat="1" x14ac:dyDescent="0.25"/>
    <row r="296" s="17" customFormat="1" x14ac:dyDescent="0.25"/>
    <row r="297" s="17" customFormat="1" x14ac:dyDescent="0.25"/>
    <row r="298" s="17" customFormat="1" x14ac:dyDescent="0.25"/>
    <row r="299" s="17" customFormat="1" x14ac:dyDescent="0.25"/>
    <row r="300" s="17" customFormat="1" x14ac:dyDescent="0.25"/>
    <row r="301" s="17" customFormat="1" x14ac:dyDescent="0.25"/>
    <row r="302" s="17" customFormat="1" x14ac:dyDescent="0.25"/>
    <row r="303" s="17" customFormat="1" x14ac:dyDescent="0.25"/>
    <row r="304" s="17" customFormat="1" x14ac:dyDescent="0.25"/>
    <row r="305" s="17" customFormat="1" x14ac:dyDescent="0.25"/>
    <row r="306" s="17" customFormat="1" x14ac:dyDescent="0.25"/>
    <row r="307" s="17" customFormat="1" x14ac:dyDescent="0.25"/>
    <row r="308" s="17" customFormat="1" x14ac:dyDescent="0.25"/>
    <row r="309" s="17" customFormat="1" x14ac:dyDescent="0.25"/>
    <row r="310" s="17" customFormat="1" x14ac:dyDescent="0.25"/>
    <row r="311" s="17" customFormat="1" x14ac:dyDescent="0.25"/>
    <row r="312" s="17" customFormat="1" x14ac:dyDescent="0.25"/>
    <row r="313" s="17" customFormat="1" x14ac:dyDescent="0.25"/>
    <row r="314" s="17" customFormat="1" x14ac:dyDescent="0.25"/>
    <row r="315" s="17" customFormat="1" x14ac:dyDescent="0.25"/>
    <row r="316" s="17" customFormat="1" x14ac:dyDescent="0.25"/>
    <row r="317" s="17" customFormat="1" x14ac:dyDescent="0.25"/>
    <row r="318" s="17" customFormat="1" x14ac:dyDescent="0.25"/>
    <row r="319" s="17" customFormat="1" x14ac:dyDescent="0.25"/>
    <row r="320" s="17" customFormat="1" x14ac:dyDescent="0.25"/>
    <row r="321" s="17" customFormat="1" x14ac:dyDescent="0.25"/>
    <row r="322" s="17" customFormat="1" x14ac:dyDescent="0.25"/>
    <row r="323" s="17" customFormat="1" x14ac:dyDescent="0.25"/>
    <row r="324" s="17" customFormat="1" x14ac:dyDescent="0.25"/>
    <row r="325" s="17" customFormat="1" x14ac:dyDescent="0.25"/>
    <row r="326" s="17" customFormat="1" x14ac:dyDescent="0.25"/>
    <row r="327" s="17" customFormat="1" x14ac:dyDescent="0.25"/>
    <row r="328" s="17" customFormat="1" x14ac:dyDescent="0.25"/>
    <row r="329" s="17" customFormat="1" x14ac:dyDescent="0.25"/>
    <row r="330" s="17" customFormat="1" x14ac:dyDescent="0.25"/>
    <row r="331" s="17" customFormat="1" x14ac:dyDescent="0.25"/>
    <row r="332" s="17" customFormat="1" x14ac:dyDescent="0.25"/>
    <row r="333" s="17" customFormat="1" x14ac:dyDescent="0.25"/>
    <row r="334" s="17" customFormat="1" x14ac:dyDescent="0.25"/>
    <row r="335" s="17" customFormat="1" x14ac:dyDescent="0.25"/>
    <row r="336" s="17" customFormat="1" x14ac:dyDescent="0.25"/>
    <row r="337" s="17" customFormat="1" x14ac:dyDescent="0.25"/>
    <row r="338" s="17" customFormat="1" x14ac:dyDescent="0.25"/>
    <row r="339" s="17" customFormat="1" x14ac:dyDescent="0.25"/>
    <row r="340" s="17" customFormat="1" x14ac:dyDescent="0.25"/>
    <row r="341" s="17" customFormat="1" x14ac:dyDescent="0.25"/>
    <row r="342" s="17" customFormat="1" x14ac:dyDescent="0.25"/>
    <row r="343" s="17" customFormat="1" x14ac:dyDescent="0.25"/>
    <row r="344" s="17" customFormat="1" x14ac:dyDescent="0.25"/>
    <row r="345" s="17" customFormat="1" x14ac:dyDescent="0.25"/>
    <row r="346" s="17" customFormat="1" x14ac:dyDescent="0.25"/>
    <row r="347" s="17" customFormat="1" x14ac:dyDescent="0.25"/>
    <row r="348" s="17" customFormat="1" x14ac:dyDescent="0.25"/>
    <row r="349" s="17" customFormat="1" x14ac:dyDescent="0.25"/>
    <row r="350" s="17" customFormat="1" x14ac:dyDescent="0.25"/>
    <row r="351" s="17" customFormat="1" x14ac:dyDescent="0.25"/>
    <row r="352" s="17" customFormat="1" x14ac:dyDescent="0.25"/>
    <row r="353" s="17" customFormat="1" x14ac:dyDescent="0.25"/>
    <row r="354" s="17" customFormat="1" x14ac:dyDescent="0.25"/>
    <row r="355" s="17" customFormat="1" x14ac:dyDescent="0.25"/>
    <row r="356" s="17" customFormat="1" x14ac:dyDescent="0.25"/>
    <row r="357" s="17" customFormat="1" x14ac:dyDescent="0.25"/>
    <row r="358" s="17" customFormat="1" x14ac:dyDescent="0.25"/>
    <row r="359" s="17" customFormat="1" x14ac:dyDescent="0.25"/>
    <row r="360" s="17" customFormat="1" x14ac:dyDescent="0.25"/>
    <row r="361" s="17" customFormat="1" x14ac:dyDescent="0.25"/>
    <row r="362" s="17" customFormat="1" x14ac:dyDescent="0.25"/>
    <row r="363" s="17" customFormat="1" x14ac:dyDescent="0.25"/>
    <row r="364" s="17" customFormat="1" x14ac:dyDescent="0.25"/>
    <row r="365" s="17" customFormat="1" x14ac:dyDescent="0.25"/>
    <row r="366" s="17" customFormat="1" x14ac:dyDescent="0.25"/>
    <row r="367" s="17" customFormat="1" x14ac:dyDescent="0.25"/>
    <row r="368" s="17" customFormat="1" x14ac:dyDescent="0.25"/>
    <row r="369" s="17" customFormat="1" x14ac:dyDescent="0.25"/>
    <row r="370" s="17" customFormat="1" x14ac:dyDescent="0.25"/>
    <row r="371" s="17" customFormat="1" x14ac:dyDescent="0.25"/>
    <row r="372" s="17" customFormat="1" x14ac:dyDescent="0.25"/>
    <row r="373" s="17" customFormat="1" x14ac:dyDescent="0.25"/>
    <row r="374" s="17" customFormat="1" x14ac:dyDescent="0.25"/>
    <row r="375" s="17" customFormat="1" x14ac:dyDescent="0.25"/>
    <row r="376" s="17" customFormat="1" x14ac:dyDescent="0.25"/>
    <row r="377" s="17" customFormat="1" x14ac:dyDescent="0.25"/>
    <row r="378" s="17" customFormat="1" x14ac:dyDescent="0.25"/>
    <row r="379" s="17" customFormat="1" x14ac:dyDescent="0.25"/>
    <row r="380" s="17" customFormat="1" x14ac:dyDescent="0.25"/>
    <row r="381" s="17" customFormat="1" x14ac:dyDescent="0.25"/>
    <row r="382" s="17" customFormat="1" x14ac:dyDescent="0.25"/>
    <row r="383" s="17" customFormat="1" x14ac:dyDescent="0.25"/>
    <row r="384" s="17" customFormat="1" x14ac:dyDescent="0.25"/>
    <row r="385" s="17" customFormat="1" x14ac:dyDescent="0.25"/>
    <row r="386" s="17" customFormat="1" x14ac:dyDescent="0.25"/>
    <row r="387" s="17" customFormat="1" x14ac:dyDescent="0.25"/>
    <row r="388" s="17" customFormat="1" x14ac:dyDescent="0.25"/>
    <row r="389" s="17" customFormat="1" x14ac:dyDescent="0.25"/>
    <row r="390" s="17" customFormat="1" x14ac:dyDescent="0.25"/>
    <row r="391" s="17" customFormat="1" x14ac:dyDescent="0.25"/>
    <row r="392" s="17" customFormat="1" x14ac:dyDescent="0.25"/>
    <row r="393" s="17" customFormat="1" x14ac:dyDescent="0.25"/>
    <row r="394" s="17" customFormat="1" x14ac:dyDescent="0.25"/>
    <row r="395" s="17" customFormat="1" x14ac:dyDescent="0.25"/>
    <row r="396" s="17" customFormat="1" x14ac:dyDescent="0.25"/>
    <row r="397" s="17" customFormat="1" x14ac:dyDescent="0.25"/>
    <row r="398" s="17" customFormat="1" x14ac:dyDescent="0.25"/>
    <row r="399" s="17" customFormat="1" x14ac:dyDescent="0.25"/>
    <row r="400" s="17" customFormat="1" x14ac:dyDescent="0.25"/>
    <row r="401" s="17" customFormat="1" x14ac:dyDescent="0.25"/>
    <row r="402" s="17" customFormat="1" x14ac:dyDescent="0.25"/>
    <row r="403" s="17" customFormat="1" x14ac:dyDescent="0.25"/>
    <row r="404" s="17" customFormat="1" x14ac:dyDescent="0.25"/>
    <row r="405" s="17" customFormat="1" x14ac:dyDescent="0.25"/>
    <row r="406" s="17" customFormat="1" x14ac:dyDescent="0.25"/>
    <row r="407" s="17" customFormat="1" x14ac:dyDescent="0.25"/>
    <row r="408" s="17" customFormat="1" x14ac:dyDescent="0.25"/>
    <row r="409" s="17" customFormat="1" x14ac:dyDescent="0.25"/>
    <row r="410" s="17" customFormat="1" x14ac:dyDescent="0.25"/>
    <row r="411" s="17" customFormat="1" x14ac:dyDescent="0.25"/>
    <row r="412" s="17" customFormat="1" x14ac:dyDescent="0.25"/>
    <row r="413" s="17" customFormat="1" x14ac:dyDescent="0.25"/>
    <row r="414" s="17" customFormat="1" x14ac:dyDescent="0.25"/>
    <row r="415" s="17" customFormat="1" x14ac:dyDescent="0.25"/>
    <row r="416" s="17" customFormat="1" x14ac:dyDescent="0.25"/>
    <row r="417" s="17" customFormat="1" x14ac:dyDescent="0.25"/>
    <row r="418" s="17" customFormat="1" x14ac:dyDescent="0.25"/>
    <row r="419" s="17" customFormat="1" x14ac:dyDescent="0.25"/>
    <row r="420" s="17" customFormat="1" x14ac:dyDescent="0.25"/>
    <row r="421" s="17" customFormat="1" x14ac:dyDescent="0.25"/>
    <row r="422" s="17" customFormat="1" x14ac:dyDescent="0.25"/>
    <row r="423" s="17" customFormat="1" x14ac:dyDescent="0.25"/>
    <row r="424" s="17" customFormat="1" x14ac:dyDescent="0.25"/>
    <row r="425" s="17" customFormat="1" x14ac:dyDescent="0.25"/>
    <row r="426" s="17" customFormat="1" x14ac:dyDescent="0.25"/>
    <row r="427" s="17" customFormat="1" x14ac:dyDescent="0.25"/>
    <row r="428" s="17" customFormat="1" x14ac:dyDescent="0.25"/>
    <row r="429" s="17" customFormat="1" x14ac:dyDescent="0.25"/>
    <row r="430" s="17" customFormat="1" x14ac:dyDescent="0.25"/>
    <row r="431" s="17" customFormat="1" x14ac:dyDescent="0.25"/>
    <row r="432" s="17" customFormat="1" x14ac:dyDescent="0.25"/>
    <row r="433" s="17" customFormat="1" x14ac:dyDescent="0.25"/>
    <row r="434" s="17" customFormat="1" x14ac:dyDescent="0.25"/>
    <row r="435" s="17" customFormat="1" x14ac:dyDescent="0.25"/>
    <row r="436" s="17" customFormat="1" x14ac:dyDescent="0.25"/>
    <row r="437" s="17" customFormat="1" x14ac:dyDescent="0.25"/>
    <row r="438" s="17" customFormat="1" x14ac:dyDescent="0.25"/>
    <row r="439" s="17" customFormat="1" x14ac:dyDescent="0.25"/>
    <row r="440" s="17" customFormat="1" x14ac:dyDescent="0.25"/>
    <row r="441" s="17" customFormat="1" x14ac:dyDescent="0.25"/>
    <row r="442" s="17" customFormat="1" x14ac:dyDescent="0.25"/>
    <row r="443" s="17" customFormat="1" x14ac:dyDescent="0.25"/>
    <row r="444" s="17" customFormat="1" x14ac:dyDescent="0.25"/>
    <row r="445" s="17" customFormat="1" x14ac:dyDescent="0.25"/>
    <row r="446" s="17" customFormat="1" x14ac:dyDescent="0.25"/>
    <row r="447" s="17" customFormat="1" x14ac:dyDescent="0.25"/>
    <row r="448" s="17" customFormat="1" x14ac:dyDescent="0.25"/>
    <row r="449" s="17" customFormat="1" x14ac:dyDescent="0.25"/>
    <row r="450" s="17" customFormat="1" x14ac:dyDescent="0.25"/>
    <row r="451" s="17" customFormat="1" x14ac:dyDescent="0.25"/>
    <row r="452" s="17" customFormat="1" x14ac:dyDescent="0.25"/>
    <row r="453" s="17" customFormat="1" x14ac:dyDescent="0.25"/>
    <row r="454" s="17" customFormat="1" x14ac:dyDescent="0.25"/>
    <row r="455" s="17" customFormat="1" x14ac:dyDescent="0.25"/>
    <row r="456" s="17" customFormat="1" x14ac:dyDescent="0.25"/>
    <row r="457" s="17" customFormat="1" x14ac:dyDescent="0.25"/>
    <row r="458" s="17" customFormat="1" x14ac:dyDescent="0.25"/>
    <row r="459" s="17" customFormat="1" x14ac:dyDescent="0.25"/>
    <row r="460" s="17" customFormat="1" x14ac:dyDescent="0.25"/>
    <row r="461" s="17" customFormat="1" x14ac:dyDescent="0.25"/>
    <row r="462" s="17" customFormat="1" x14ac:dyDescent="0.25"/>
    <row r="463" s="17" customFormat="1" x14ac:dyDescent="0.25"/>
    <row r="464" s="17" customFormat="1" x14ac:dyDescent="0.25"/>
    <row r="465" s="17" customFormat="1" x14ac:dyDescent="0.25"/>
    <row r="466" s="17" customFormat="1" x14ac:dyDescent="0.25"/>
    <row r="467" s="17" customFormat="1" x14ac:dyDescent="0.25"/>
    <row r="468" s="17" customFormat="1" x14ac:dyDescent="0.25"/>
    <row r="469" s="17" customFormat="1" x14ac:dyDescent="0.25"/>
    <row r="470" s="17" customFormat="1" x14ac:dyDescent="0.25"/>
    <row r="471" s="17" customFormat="1" x14ac:dyDescent="0.25"/>
    <row r="472" s="17" customFormat="1" x14ac:dyDescent="0.25"/>
    <row r="473" s="17" customFormat="1" x14ac:dyDescent="0.25"/>
    <row r="474" s="17" customFormat="1" x14ac:dyDescent="0.25"/>
    <row r="475" s="17" customFormat="1" x14ac:dyDescent="0.25"/>
    <row r="476" s="17" customFormat="1" x14ac:dyDescent="0.25"/>
    <row r="477" s="17" customFormat="1" x14ac:dyDescent="0.25"/>
    <row r="478" s="17" customFormat="1" x14ac:dyDescent="0.25"/>
    <row r="479" s="17" customFormat="1" x14ac:dyDescent="0.25"/>
    <row r="480" s="17" customFormat="1" x14ac:dyDescent="0.25"/>
  </sheetData>
  <sheetProtection algorithmName="SHA-512" hashValue="GNpqkInV1xSbhKEbaD6Lj3RhiYsRBcGJQG47eAN9ZjEWwD7Rw2a6jUQiV7DzOr6OAF/pu9nk2alk7hlS8AhTMQ==" saltValue="nubxCaIAUrRAiXm3nxkt/w==" spinCount="100000" sheet="1" selectLockedCells="1"/>
  <mergeCells count="14">
    <mergeCell ref="C1:G1"/>
    <mergeCell ref="G15:G17"/>
    <mergeCell ref="H15:H17"/>
    <mergeCell ref="B15:B17"/>
    <mergeCell ref="C15:C17"/>
    <mergeCell ref="D15:D17"/>
    <mergeCell ref="E15:E17"/>
    <mergeCell ref="F15:F17"/>
    <mergeCell ref="J15:J17"/>
    <mergeCell ref="I4:K5"/>
    <mergeCell ref="D9:H9"/>
    <mergeCell ref="E11:J11"/>
    <mergeCell ref="D68:E68"/>
    <mergeCell ref="I15:I17"/>
  </mergeCells>
  <conditionalFormatting sqref="E18:E47">
    <cfRule type="cellIs" dxfId="47" priority="79" stopIfTrue="1" operator="between">
      <formula>"Samstag"</formula>
      <formula>"Sonntag"</formula>
    </cfRule>
  </conditionalFormatting>
  <conditionalFormatting sqref="I67:J67 G66:H67">
    <cfRule type="cellIs" dxfId="46" priority="63" stopIfTrue="1" operator="equal">
      <formula>0</formula>
    </cfRule>
  </conditionalFormatting>
  <conditionalFormatting sqref="I66:J66">
    <cfRule type="cellIs" dxfId="45" priority="64" stopIfTrue="1" operator="equal">
      <formula>0</formula>
    </cfRule>
  </conditionalFormatting>
  <conditionalFormatting sqref="G65:J65">
    <cfRule type="cellIs" dxfId="44" priority="59" stopIfTrue="1" operator="equal">
      <formula>0</formula>
    </cfRule>
  </conditionalFormatting>
  <conditionalFormatting sqref="G61:J62">
    <cfRule type="cellIs" dxfId="43" priority="58" stopIfTrue="1" operator="equal">
      <formula>0</formula>
    </cfRule>
  </conditionalFormatting>
  <conditionalFormatting sqref="E48">
    <cfRule type="cellIs" dxfId="42" priority="21" stopIfTrue="1" operator="between">
      <formula>"Samstag"</formula>
      <formula>"Sonntag"</formula>
    </cfRule>
  </conditionalFormatting>
  <conditionalFormatting sqref="F56">
    <cfRule type="cellIs" dxfId="41" priority="9" operator="greaterThan">
      <formula>0.01</formula>
    </cfRule>
  </conditionalFormatting>
  <conditionalFormatting sqref="H56">
    <cfRule type="cellIs" dxfId="40" priority="8" operator="greaterThan">
      <formula>0.01</formula>
    </cfRule>
  </conditionalFormatting>
  <conditionalFormatting sqref="C56">
    <cfRule type="cellIs" dxfId="39" priority="7" operator="greaterThan">
      <formula>0</formula>
    </cfRule>
  </conditionalFormatting>
  <conditionalFormatting sqref="D56">
    <cfRule type="cellIs" dxfId="38" priority="6" operator="greaterThan">
      <formula>0</formula>
    </cfRule>
  </conditionalFormatting>
  <conditionalFormatting sqref="I56:J56">
    <cfRule type="cellIs" dxfId="37" priority="5" operator="greaterThan">
      <formula>0.01</formula>
    </cfRule>
  </conditionalFormatting>
  <conditionalFormatting sqref="L56">
    <cfRule type="cellIs" dxfId="36" priority="4" operator="greaterThan">
      <formula>0</formula>
    </cfRule>
  </conditionalFormatting>
  <conditionalFormatting sqref="L57">
    <cfRule type="cellIs" dxfId="35" priority="3" operator="greaterThan">
      <formula>0</formula>
    </cfRule>
  </conditionalFormatting>
  <conditionalFormatting sqref="G56">
    <cfRule type="cellIs" dxfId="34" priority="1" stopIfTrue="1" operator="greaterThan">
      <formula>$E$56*0.2</formula>
    </cfRule>
    <cfRule type="cellIs" dxfId="33" priority="2" stopIfTrue="1" operator="greaterThan">
      <formula>0.01</formula>
    </cfRule>
  </conditionalFormatting>
  <pageMargins left="0.51181102362204722" right="0.51181102362204722" top="0.39370078740157483" bottom="0.31261574074074072" header="0" footer="0"/>
  <pageSetup paperSize="9" scale="73" orientation="portrait" r:id="rId1"/>
  <headerFooter scaleWithDoc="0" alignWithMargins="0"/>
  <ignoredErrors>
    <ignoredError sqref="B46:B4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914"/>
  <sheetViews>
    <sheetView showGridLines="0" showRowColHeaders="0" zoomScaleNormal="100" workbookViewId="0">
      <selection activeCell="J28" sqref="J28"/>
    </sheetView>
  </sheetViews>
  <sheetFormatPr baseColWidth="10" defaultColWidth="8.85546875" defaultRowHeight="11.25" x14ac:dyDescent="0.25"/>
  <cols>
    <col min="1" max="1" width="2.85546875" style="1" customWidth="1"/>
    <col min="2" max="2" width="9.85546875" style="1" customWidth="1"/>
    <col min="3" max="5" width="11.5703125" style="1" customWidth="1"/>
    <col min="6" max="6" width="15.42578125" style="1" customWidth="1"/>
    <col min="7" max="7" width="15.28515625" style="1" customWidth="1"/>
    <col min="8" max="8" width="12" style="1" customWidth="1"/>
    <col min="9" max="9" width="13.28515625" style="1" customWidth="1"/>
    <col min="10" max="10" width="17.42578125" style="1" customWidth="1"/>
    <col min="11" max="14" width="8.85546875" style="17" hidden="1" customWidth="1"/>
    <col min="15" max="15" width="8.85546875" style="17" customWidth="1"/>
    <col min="16" max="46" width="8.85546875" style="17"/>
    <col min="47" max="255" width="8.85546875" style="1"/>
    <col min="256" max="256" width="6.140625" style="1" bestFit="1" customWidth="1"/>
    <col min="257" max="257" width="11.7109375" style="1" customWidth="1"/>
    <col min="258" max="258" width="12.140625" style="1" customWidth="1"/>
    <col min="259" max="259" width="13.7109375" style="1" customWidth="1"/>
    <col min="260" max="260" width="13.5703125" style="1" customWidth="1"/>
    <col min="261" max="261" width="14.5703125" style="1" customWidth="1"/>
    <col min="262" max="262" width="12.7109375" style="1" customWidth="1"/>
    <col min="263" max="263" width="12.28515625" style="1" customWidth="1"/>
    <col min="264" max="264" width="10.85546875" style="1" customWidth="1"/>
    <col min="265" max="265" width="11.28515625" style="1" customWidth="1"/>
    <col min="266" max="266" width="0" style="1" hidden="1" customWidth="1"/>
    <col min="267" max="511" width="8.85546875" style="1"/>
    <col min="512" max="512" width="6.140625" style="1" bestFit="1" customWidth="1"/>
    <col min="513" max="513" width="11.7109375" style="1" customWidth="1"/>
    <col min="514" max="514" width="12.140625" style="1" customWidth="1"/>
    <col min="515" max="515" width="13.7109375" style="1" customWidth="1"/>
    <col min="516" max="516" width="13.5703125" style="1" customWidth="1"/>
    <col min="517" max="517" width="14.5703125" style="1" customWidth="1"/>
    <col min="518" max="518" width="12.7109375" style="1" customWidth="1"/>
    <col min="519" max="519" width="12.28515625" style="1" customWidth="1"/>
    <col min="520" max="520" width="10.85546875" style="1" customWidth="1"/>
    <col min="521" max="521" width="11.28515625" style="1" customWidth="1"/>
    <col min="522" max="522" width="0" style="1" hidden="1" customWidth="1"/>
    <col min="523" max="767" width="8.85546875" style="1"/>
    <col min="768" max="768" width="6.140625" style="1" bestFit="1" customWidth="1"/>
    <col min="769" max="769" width="11.7109375" style="1" customWidth="1"/>
    <col min="770" max="770" width="12.140625" style="1" customWidth="1"/>
    <col min="771" max="771" width="13.7109375" style="1" customWidth="1"/>
    <col min="772" max="772" width="13.5703125" style="1" customWidth="1"/>
    <col min="773" max="773" width="14.5703125" style="1" customWidth="1"/>
    <col min="774" max="774" width="12.7109375" style="1" customWidth="1"/>
    <col min="775" max="775" width="12.28515625" style="1" customWidth="1"/>
    <col min="776" max="776" width="10.85546875" style="1" customWidth="1"/>
    <col min="777" max="777" width="11.28515625" style="1" customWidth="1"/>
    <col min="778" max="778" width="0" style="1" hidden="1" customWidth="1"/>
    <col min="779" max="1023" width="8.85546875" style="1"/>
    <col min="1024" max="1024" width="6.140625" style="1" bestFit="1" customWidth="1"/>
    <col min="1025" max="1025" width="11.7109375" style="1" customWidth="1"/>
    <col min="1026" max="1026" width="12.140625" style="1" customWidth="1"/>
    <col min="1027" max="1027" width="13.7109375" style="1" customWidth="1"/>
    <col min="1028" max="1028" width="13.5703125" style="1" customWidth="1"/>
    <col min="1029" max="1029" width="14.5703125" style="1" customWidth="1"/>
    <col min="1030" max="1030" width="12.7109375" style="1" customWidth="1"/>
    <col min="1031" max="1031" width="12.28515625" style="1" customWidth="1"/>
    <col min="1032" max="1032" width="10.85546875" style="1" customWidth="1"/>
    <col min="1033" max="1033" width="11.28515625" style="1" customWidth="1"/>
    <col min="1034" max="1034" width="0" style="1" hidden="1" customWidth="1"/>
    <col min="1035" max="1279" width="8.85546875" style="1"/>
    <col min="1280" max="1280" width="6.140625" style="1" bestFit="1" customWidth="1"/>
    <col min="1281" max="1281" width="11.7109375" style="1" customWidth="1"/>
    <col min="1282" max="1282" width="12.140625" style="1" customWidth="1"/>
    <col min="1283" max="1283" width="13.7109375" style="1" customWidth="1"/>
    <col min="1284" max="1284" width="13.5703125" style="1" customWidth="1"/>
    <col min="1285" max="1285" width="14.5703125" style="1" customWidth="1"/>
    <col min="1286" max="1286" width="12.7109375" style="1" customWidth="1"/>
    <col min="1287" max="1287" width="12.28515625" style="1" customWidth="1"/>
    <col min="1288" max="1288" width="10.85546875" style="1" customWidth="1"/>
    <col min="1289" max="1289" width="11.28515625" style="1" customWidth="1"/>
    <col min="1290" max="1290" width="0" style="1" hidden="1" customWidth="1"/>
    <col min="1291" max="1535" width="8.85546875" style="1"/>
    <col min="1536" max="1536" width="6.140625" style="1" bestFit="1" customWidth="1"/>
    <col min="1537" max="1537" width="11.7109375" style="1" customWidth="1"/>
    <col min="1538" max="1538" width="12.140625" style="1" customWidth="1"/>
    <col min="1539" max="1539" width="13.7109375" style="1" customWidth="1"/>
    <col min="1540" max="1540" width="13.5703125" style="1" customWidth="1"/>
    <col min="1541" max="1541" width="14.5703125" style="1" customWidth="1"/>
    <col min="1542" max="1542" width="12.7109375" style="1" customWidth="1"/>
    <col min="1543" max="1543" width="12.28515625" style="1" customWidth="1"/>
    <col min="1544" max="1544" width="10.85546875" style="1" customWidth="1"/>
    <col min="1545" max="1545" width="11.28515625" style="1" customWidth="1"/>
    <col min="1546" max="1546" width="0" style="1" hidden="1" customWidth="1"/>
    <col min="1547" max="1791" width="8.85546875" style="1"/>
    <col min="1792" max="1792" width="6.140625" style="1" bestFit="1" customWidth="1"/>
    <col min="1793" max="1793" width="11.7109375" style="1" customWidth="1"/>
    <col min="1794" max="1794" width="12.140625" style="1" customWidth="1"/>
    <col min="1795" max="1795" width="13.7109375" style="1" customWidth="1"/>
    <col min="1796" max="1796" width="13.5703125" style="1" customWidth="1"/>
    <col min="1797" max="1797" width="14.5703125" style="1" customWidth="1"/>
    <col min="1798" max="1798" width="12.7109375" style="1" customWidth="1"/>
    <col min="1799" max="1799" width="12.28515625" style="1" customWidth="1"/>
    <col min="1800" max="1800" width="10.85546875" style="1" customWidth="1"/>
    <col min="1801" max="1801" width="11.28515625" style="1" customWidth="1"/>
    <col min="1802" max="1802" width="0" style="1" hidden="1" customWidth="1"/>
    <col min="1803" max="2047" width="8.85546875" style="1"/>
    <col min="2048" max="2048" width="6.140625" style="1" bestFit="1" customWidth="1"/>
    <col min="2049" max="2049" width="11.7109375" style="1" customWidth="1"/>
    <col min="2050" max="2050" width="12.140625" style="1" customWidth="1"/>
    <col min="2051" max="2051" width="13.7109375" style="1" customWidth="1"/>
    <col min="2052" max="2052" width="13.5703125" style="1" customWidth="1"/>
    <col min="2053" max="2053" width="14.5703125" style="1" customWidth="1"/>
    <col min="2054" max="2054" width="12.7109375" style="1" customWidth="1"/>
    <col min="2055" max="2055" width="12.28515625" style="1" customWidth="1"/>
    <col min="2056" max="2056" width="10.85546875" style="1" customWidth="1"/>
    <col min="2057" max="2057" width="11.28515625" style="1" customWidth="1"/>
    <col min="2058" max="2058" width="0" style="1" hidden="1" customWidth="1"/>
    <col min="2059" max="2303" width="8.85546875" style="1"/>
    <col min="2304" max="2304" width="6.140625" style="1" bestFit="1" customWidth="1"/>
    <col min="2305" max="2305" width="11.7109375" style="1" customWidth="1"/>
    <col min="2306" max="2306" width="12.140625" style="1" customWidth="1"/>
    <col min="2307" max="2307" width="13.7109375" style="1" customWidth="1"/>
    <col min="2308" max="2308" width="13.5703125" style="1" customWidth="1"/>
    <col min="2309" max="2309" width="14.5703125" style="1" customWidth="1"/>
    <col min="2310" max="2310" width="12.7109375" style="1" customWidth="1"/>
    <col min="2311" max="2311" width="12.28515625" style="1" customWidth="1"/>
    <col min="2312" max="2312" width="10.85546875" style="1" customWidth="1"/>
    <col min="2313" max="2313" width="11.28515625" style="1" customWidth="1"/>
    <col min="2314" max="2314" width="0" style="1" hidden="1" customWidth="1"/>
    <col min="2315" max="2559" width="8.85546875" style="1"/>
    <col min="2560" max="2560" width="6.140625" style="1" bestFit="1" customWidth="1"/>
    <col min="2561" max="2561" width="11.7109375" style="1" customWidth="1"/>
    <col min="2562" max="2562" width="12.140625" style="1" customWidth="1"/>
    <col min="2563" max="2563" width="13.7109375" style="1" customWidth="1"/>
    <col min="2564" max="2564" width="13.5703125" style="1" customWidth="1"/>
    <col min="2565" max="2565" width="14.5703125" style="1" customWidth="1"/>
    <col min="2566" max="2566" width="12.7109375" style="1" customWidth="1"/>
    <col min="2567" max="2567" width="12.28515625" style="1" customWidth="1"/>
    <col min="2568" max="2568" width="10.85546875" style="1" customWidth="1"/>
    <col min="2569" max="2569" width="11.28515625" style="1" customWidth="1"/>
    <col min="2570" max="2570" width="0" style="1" hidden="1" customWidth="1"/>
    <col min="2571" max="2815" width="8.85546875" style="1"/>
    <col min="2816" max="2816" width="6.140625" style="1" bestFit="1" customWidth="1"/>
    <col min="2817" max="2817" width="11.7109375" style="1" customWidth="1"/>
    <col min="2818" max="2818" width="12.140625" style="1" customWidth="1"/>
    <col min="2819" max="2819" width="13.7109375" style="1" customWidth="1"/>
    <col min="2820" max="2820" width="13.5703125" style="1" customWidth="1"/>
    <col min="2821" max="2821" width="14.5703125" style="1" customWidth="1"/>
    <col min="2822" max="2822" width="12.7109375" style="1" customWidth="1"/>
    <col min="2823" max="2823" width="12.28515625" style="1" customWidth="1"/>
    <col min="2824" max="2824" width="10.85546875" style="1" customWidth="1"/>
    <col min="2825" max="2825" width="11.28515625" style="1" customWidth="1"/>
    <col min="2826" max="2826" width="0" style="1" hidden="1" customWidth="1"/>
    <col min="2827" max="3071" width="8.85546875" style="1"/>
    <col min="3072" max="3072" width="6.140625" style="1" bestFit="1" customWidth="1"/>
    <col min="3073" max="3073" width="11.7109375" style="1" customWidth="1"/>
    <col min="3074" max="3074" width="12.140625" style="1" customWidth="1"/>
    <col min="3075" max="3075" width="13.7109375" style="1" customWidth="1"/>
    <col min="3076" max="3076" width="13.5703125" style="1" customWidth="1"/>
    <col min="3077" max="3077" width="14.5703125" style="1" customWidth="1"/>
    <col min="3078" max="3078" width="12.7109375" style="1" customWidth="1"/>
    <col min="3079" max="3079" width="12.28515625" style="1" customWidth="1"/>
    <col min="3080" max="3080" width="10.85546875" style="1" customWidth="1"/>
    <col min="3081" max="3081" width="11.28515625" style="1" customWidth="1"/>
    <col min="3082" max="3082" width="0" style="1" hidden="1" customWidth="1"/>
    <col min="3083" max="3327" width="8.85546875" style="1"/>
    <col min="3328" max="3328" width="6.140625" style="1" bestFit="1" customWidth="1"/>
    <col min="3329" max="3329" width="11.7109375" style="1" customWidth="1"/>
    <col min="3330" max="3330" width="12.140625" style="1" customWidth="1"/>
    <col min="3331" max="3331" width="13.7109375" style="1" customWidth="1"/>
    <col min="3332" max="3332" width="13.5703125" style="1" customWidth="1"/>
    <col min="3333" max="3333" width="14.5703125" style="1" customWidth="1"/>
    <col min="3334" max="3334" width="12.7109375" style="1" customWidth="1"/>
    <col min="3335" max="3335" width="12.28515625" style="1" customWidth="1"/>
    <col min="3336" max="3336" width="10.85546875" style="1" customWidth="1"/>
    <col min="3337" max="3337" width="11.28515625" style="1" customWidth="1"/>
    <col min="3338" max="3338" width="0" style="1" hidden="1" customWidth="1"/>
    <col min="3339" max="3583" width="8.85546875" style="1"/>
    <col min="3584" max="3584" width="6.140625" style="1" bestFit="1" customWidth="1"/>
    <col min="3585" max="3585" width="11.7109375" style="1" customWidth="1"/>
    <col min="3586" max="3586" width="12.140625" style="1" customWidth="1"/>
    <col min="3587" max="3587" width="13.7109375" style="1" customWidth="1"/>
    <col min="3588" max="3588" width="13.5703125" style="1" customWidth="1"/>
    <col min="3589" max="3589" width="14.5703125" style="1" customWidth="1"/>
    <col min="3590" max="3590" width="12.7109375" style="1" customWidth="1"/>
    <col min="3591" max="3591" width="12.28515625" style="1" customWidth="1"/>
    <col min="3592" max="3592" width="10.85546875" style="1" customWidth="1"/>
    <col min="3593" max="3593" width="11.28515625" style="1" customWidth="1"/>
    <col min="3594" max="3594" width="0" style="1" hidden="1" customWidth="1"/>
    <col min="3595" max="3839" width="8.85546875" style="1"/>
    <col min="3840" max="3840" width="6.140625" style="1" bestFit="1" customWidth="1"/>
    <col min="3841" max="3841" width="11.7109375" style="1" customWidth="1"/>
    <col min="3842" max="3842" width="12.140625" style="1" customWidth="1"/>
    <col min="3843" max="3843" width="13.7109375" style="1" customWidth="1"/>
    <col min="3844" max="3844" width="13.5703125" style="1" customWidth="1"/>
    <col min="3845" max="3845" width="14.5703125" style="1" customWidth="1"/>
    <col min="3846" max="3846" width="12.7109375" style="1" customWidth="1"/>
    <col min="3847" max="3847" width="12.28515625" style="1" customWidth="1"/>
    <col min="3848" max="3848" width="10.85546875" style="1" customWidth="1"/>
    <col min="3849" max="3849" width="11.28515625" style="1" customWidth="1"/>
    <col min="3850" max="3850" width="0" style="1" hidden="1" customWidth="1"/>
    <col min="3851" max="4095" width="8.85546875" style="1"/>
    <col min="4096" max="4096" width="6.140625" style="1" bestFit="1" customWidth="1"/>
    <col min="4097" max="4097" width="11.7109375" style="1" customWidth="1"/>
    <col min="4098" max="4098" width="12.140625" style="1" customWidth="1"/>
    <col min="4099" max="4099" width="13.7109375" style="1" customWidth="1"/>
    <col min="4100" max="4100" width="13.5703125" style="1" customWidth="1"/>
    <col min="4101" max="4101" width="14.5703125" style="1" customWidth="1"/>
    <col min="4102" max="4102" width="12.7109375" style="1" customWidth="1"/>
    <col min="4103" max="4103" width="12.28515625" style="1" customWidth="1"/>
    <col min="4104" max="4104" width="10.85546875" style="1" customWidth="1"/>
    <col min="4105" max="4105" width="11.28515625" style="1" customWidth="1"/>
    <col min="4106" max="4106" width="0" style="1" hidden="1" customWidth="1"/>
    <col min="4107" max="4351" width="8.85546875" style="1"/>
    <col min="4352" max="4352" width="6.140625" style="1" bestFit="1" customWidth="1"/>
    <col min="4353" max="4353" width="11.7109375" style="1" customWidth="1"/>
    <col min="4354" max="4354" width="12.140625" style="1" customWidth="1"/>
    <col min="4355" max="4355" width="13.7109375" style="1" customWidth="1"/>
    <col min="4356" max="4356" width="13.5703125" style="1" customWidth="1"/>
    <col min="4357" max="4357" width="14.5703125" style="1" customWidth="1"/>
    <col min="4358" max="4358" width="12.7109375" style="1" customWidth="1"/>
    <col min="4359" max="4359" width="12.28515625" style="1" customWidth="1"/>
    <col min="4360" max="4360" width="10.85546875" style="1" customWidth="1"/>
    <col min="4361" max="4361" width="11.28515625" style="1" customWidth="1"/>
    <col min="4362" max="4362" width="0" style="1" hidden="1" customWidth="1"/>
    <col min="4363" max="4607" width="8.85546875" style="1"/>
    <col min="4608" max="4608" width="6.140625" style="1" bestFit="1" customWidth="1"/>
    <col min="4609" max="4609" width="11.7109375" style="1" customWidth="1"/>
    <col min="4610" max="4610" width="12.140625" style="1" customWidth="1"/>
    <col min="4611" max="4611" width="13.7109375" style="1" customWidth="1"/>
    <col min="4612" max="4612" width="13.5703125" style="1" customWidth="1"/>
    <col min="4613" max="4613" width="14.5703125" style="1" customWidth="1"/>
    <col min="4614" max="4614" width="12.7109375" style="1" customWidth="1"/>
    <col min="4615" max="4615" width="12.28515625" style="1" customWidth="1"/>
    <col min="4616" max="4616" width="10.85546875" style="1" customWidth="1"/>
    <col min="4617" max="4617" width="11.28515625" style="1" customWidth="1"/>
    <col min="4618" max="4618" width="0" style="1" hidden="1" customWidth="1"/>
    <col min="4619" max="4863" width="8.85546875" style="1"/>
    <col min="4864" max="4864" width="6.140625" style="1" bestFit="1" customWidth="1"/>
    <col min="4865" max="4865" width="11.7109375" style="1" customWidth="1"/>
    <col min="4866" max="4866" width="12.140625" style="1" customWidth="1"/>
    <col min="4867" max="4867" width="13.7109375" style="1" customWidth="1"/>
    <col min="4868" max="4868" width="13.5703125" style="1" customWidth="1"/>
    <col min="4869" max="4869" width="14.5703125" style="1" customWidth="1"/>
    <col min="4870" max="4870" width="12.7109375" style="1" customWidth="1"/>
    <col min="4871" max="4871" width="12.28515625" style="1" customWidth="1"/>
    <col min="4872" max="4872" width="10.85546875" style="1" customWidth="1"/>
    <col min="4873" max="4873" width="11.28515625" style="1" customWidth="1"/>
    <col min="4874" max="4874" width="0" style="1" hidden="1" customWidth="1"/>
    <col min="4875" max="5119" width="8.85546875" style="1"/>
    <col min="5120" max="5120" width="6.140625" style="1" bestFit="1" customWidth="1"/>
    <col min="5121" max="5121" width="11.7109375" style="1" customWidth="1"/>
    <col min="5122" max="5122" width="12.140625" style="1" customWidth="1"/>
    <col min="5123" max="5123" width="13.7109375" style="1" customWidth="1"/>
    <col min="5124" max="5124" width="13.5703125" style="1" customWidth="1"/>
    <col min="5125" max="5125" width="14.5703125" style="1" customWidth="1"/>
    <col min="5126" max="5126" width="12.7109375" style="1" customWidth="1"/>
    <col min="5127" max="5127" width="12.28515625" style="1" customWidth="1"/>
    <col min="5128" max="5128" width="10.85546875" style="1" customWidth="1"/>
    <col min="5129" max="5129" width="11.28515625" style="1" customWidth="1"/>
    <col min="5130" max="5130" width="0" style="1" hidden="1" customWidth="1"/>
    <col min="5131" max="5375" width="8.85546875" style="1"/>
    <col min="5376" max="5376" width="6.140625" style="1" bestFit="1" customWidth="1"/>
    <col min="5377" max="5377" width="11.7109375" style="1" customWidth="1"/>
    <col min="5378" max="5378" width="12.140625" style="1" customWidth="1"/>
    <col min="5379" max="5379" width="13.7109375" style="1" customWidth="1"/>
    <col min="5380" max="5380" width="13.5703125" style="1" customWidth="1"/>
    <col min="5381" max="5381" width="14.5703125" style="1" customWidth="1"/>
    <col min="5382" max="5382" width="12.7109375" style="1" customWidth="1"/>
    <col min="5383" max="5383" width="12.28515625" style="1" customWidth="1"/>
    <col min="5384" max="5384" width="10.85546875" style="1" customWidth="1"/>
    <col min="5385" max="5385" width="11.28515625" style="1" customWidth="1"/>
    <col min="5386" max="5386" width="0" style="1" hidden="1" customWidth="1"/>
    <col min="5387" max="5631" width="8.85546875" style="1"/>
    <col min="5632" max="5632" width="6.140625" style="1" bestFit="1" customWidth="1"/>
    <col min="5633" max="5633" width="11.7109375" style="1" customWidth="1"/>
    <col min="5634" max="5634" width="12.140625" style="1" customWidth="1"/>
    <col min="5635" max="5635" width="13.7109375" style="1" customWidth="1"/>
    <col min="5636" max="5636" width="13.5703125" style="1" customWidth="1"/>
    <col min="5637" max="5637" width="14.5703125" style="1" customWidth="1"/>
    <col min="5638" max="5638" width="12.7109375" style="1" customWidth="1"/>
    <col min="5639" max="5639" width="12.28515625" style="1" customWidth="1"/>
    <col min="5640" max="5640" width="10.85546875" style="1" customWidth="1"/>
    <col min="5641" max="5641" width="11.28515625" style="1" customWidth="1"/>
    <col min="5642" max="5642" width="0" style="1" hidden="1" customWidth="1"/>
    <col min="5643" max="5887" width="8.85546875" style="1"/>
    <col min="5888" max="5888" width="6.140625" style="1" bestFit="1" customWidth="1"/>
    <col min="5889" max="5889" width="11.7109375" style="1" customWidth="1"/>
    <col min="5890" max="5890" width="12.140625" style="1" customWidth="1"/>
    <col min="5891" max="5891" width="13.7109375" style="1" customWidth="1"/>
    <col min="5892" max="5892" width="13.5703125" style="1" customWidth="1"/>
    <col min="5893" max="5893" width="14.5703125" style="1" customWidth="1"/>
    <col min="5894" max="5894" width="12.7109375" style="1" customWidth="1"/>
    <col min="5895" max="5895" width="12.28515625" style="1" customWidth="1"/>
    <col min="5896" max="5896" width="10.85546875" style="1" customWidth="1"/>
    <col min="5897" max="5897" width="11.28515625" style="1" customWidth="1"/>
    <col min="5898" max="5898" width="0" style="1" hidden="1" customWidth="1"/>
    <col min="5899" max="6143" width="8.85546875" style="1"/>
    <col min="6144" max="6144" width="6.140625" style="1" bestFit="1" customWidth="1"/>
    <col min="6145" max="6145" width="11.7109375" style="1" customWidth="1"/>
    <col min="6146" max="6146" width="12.140625" style="1" customWidth="1"/>
    <col min="6147" max="6147" width="13.7109375" style="1" customWidth="1"/>
    <col min="6148" max="6148" width="13.5703125" style="1" customWidth="1"/>
    <col min="6149" max="6149" width="14.5703125" style="1" customWidth="1"/>
    <col min="6150" max="6150" width="12.7109375" style="1" customWidth="1"/>
    <col min="6151" max="6151" width="12.28515625" style="1" customWidth="1"/>
    <col min="6152" max="6152" width="10.85546875" style="1" customWidth="1"/>
    <col min="6153" max="6153" width="11.28515625" style="1" customWidth="1"/>
    <col min="6154" max="6154" width="0" style="1" hidden="1" customWidth="1"/>
    <col min="6155" max="6399" width="8.85546875" style="1"/>
    <col min="6400" max="6400" width="6.140625" style="1" bestFit="1" customWidth="1"/>
    <col min="6401" max="6401" width="11.7109375" style="1" customWidth="1"/>
    <col min="6402" max="6402" width="12.140625" style="1" customWidth="1"/>
    <col min="6403" max="6403" width="13.7109375" style="1" customWidth="1"/>
    <col min="6404" max="6404" width="13.5703125" style="1" customWidth="1"/>
    <col min="6405" max="6405" width="14.5703125" style="1" customWidth="1"/>
    <col min="6406" max="6406" width="12.7109375" style="1" customWidth="1"/>
    <col min="6407" max="6407" width="12.28515625" style="1" customWidth="1"/>
    <col min="6408" max="6408" width="10.85546875" style="1" customWidth="1"/>
    <col min="6409" max="6409" width="11.28515625" style="1" customWidth="1"/>
    <col min="6410" max="6410" width="0" style="1" hidden="1" customWidth="1"/>
    <col min="6411" max="6655" width="8.85546875" style="1"/>
    <col min="6656" max="6656" width="6.140625" style="1" bestFit="1" customWidth="1"/>
    <col min="6657" max="6657" width="11.7109375" style="1" customWidth="1"/>
    <col min="6658" max="6658" width="12.140625" style="1" customWidth="1"/>
    <col min="6659" max="6659" width="13.7109375" style="1" customWidth="1"/>
    <col min="6660" max="6660" width="13.5703125" style="1" customWidth="1"/>
    <col min="6661" max="6661" width="14.5703125" style="1" customWidth="1"/>
    <col min="6662" max="6662" width="12.7109375" style="1" customWidth="1"/>
    <col min="6663" max="6663" width="12.28515625" style="1" customWidth="1"/>
    <col min="6664" max="6664" width="10.85546875" style="1" customWidth="1"/>
    <col min="6665" max="6665" width="11.28515625" style="1" customWidth="1"/>
    <col min="6666" max="6666" width="0" style="1" hidden="1" customWidth="1"/>
    <col min="6667" max="6911" width="8.85546875" style="1"/>
    <col min="6912" max="6912" width="6.140625" style="1" bestFit="1" customWidth="1"/>
    <col min="6913" max="6913" width="11.7109375" style="1" customWidth="1"/>
    <col min="6914" max="6914" width="12.140625" style="1" customWidth="1"/>
    <col min="6915" max="6915" width="13.7109375" style="1" customWidth="1"/>
    <col min="6916" max="6916" width="13.5703125" style="1" customWidth="1"/>
    <col min="6917" max="6917" width="14.5703125" style="1" customWidth="1"/>
    <col min="6918" max="6918" width="12.7109375" style="1" customWidth="1"/>
    <col min="6919" max="6919" width="12.28515625" style="1" customWidth="1"/>
    <col min="6920" max="6920" width="10.85546875" style="1" customWidth="1"/>
    <col min="6921" max="6921" width="11.28515625" style="1" customWidth="1"/>
    <col min="6922" max="6922" width="0" style="1" hidden="1" customWidth="1"/>
    <col min="6923" max="7167" width="8.85546875" style="1"/>
    <col min="7168" max="7168" width="6.140625" style="1" bestFit="1" customWidth="1"/>
    <col min="7169" max="7169" width="11.7109375" style="1" customWidth="1"/>
    <col min="7170" max="7170" width="12.140625" style="1" customWidth="1"/>
    <col min="7171" max="7171" width="13.7109375" style="1" customWidth="1"/>
    <col min="7172" max="7172" width="13.5703125" style="1" customWidth="1"/>
    <col min="7173" max="7173" width="14.5703125" style="1" customWidth="1"/>
    <col min="7174" max="7174" width="12.7109375" style="1" customWidth="1"/>
    <col min="7175" max="7175" width="12.28515625" style="1" customWidth="1"/>
    <col min="7176" max="7176" width="10.85546875" style="1" customWidth="1"/>
    <col min="7177" max="7177" width="11.28515625" style="1" customWidth="1"/>
    <col min="7178" max="7178" width="0" style="1" hidden="1" customWidth="1"/>
    <col min="7179" max="7423" width="8.85546875" style="1"/>
    <col min="7424" max="7424" width="6.140625" style="1" bestFit="1" customWidth="1"/>
    <col min="7425" max="7425" width="11.7109375" style="1" customWidth="1"/>
    <col min="7426" max="7426" width="12.140625" style="1" customWidth="1"/>
    <col min="7427" max="7427" width="13.7109375" style="1" customWidth="1"/>
    <col min="7428" max="7428" width="13.5703125" style="1" customWidth="1"/>
    <col min="7429" max="7429" width="14.5703125" style="1" customWidth="1"/>
    <col min="7430" max="7430" width="12.7109375" style="1" customWidth="1"/>
    <col min="7431" max="7431" width="12.28515625" style="1" customWidth="1"/>
    <col min="7432" max="7432" width="10.85546875" style="1" customWidth="1"/>
    <col min="7433" max="7433" width="11.28515625" style="1" customWidth="1"/>
    <col min="7434" max="7434" width="0" style="1" hidden="1" customWidth="1"/>
    <col min="7435" max="7679" width="8.85546875" style="1"/>
    <col min="7680" max="7680" width="6.140625" style="1" bestFit="1" customWidth="1"/>
    <col min="7681" max="7681" width="11.7109375" style="1" customWidth="1"/>
    <col min="7682" max="7682" width="12.140625" style="1" customWidth="1"/>
    <col min="7683" max="7683" width="13.7109375" style="1" customWidth="1"/>
    <col min="7684" max="7684" width="13.5703125" style="1" customWidth="1"/>
    <col min="7685" max="7685" width="14.5703125" style="1" customWidth="1"/>
    <col min="7686" max="7686" width="12.7109375" style="1" customWidth="1"/>
    <col min="7687" max="7687" width="12.28515625" style="1" customWidth="1"/>
    <col min="7688" max="7688" width="10.85546875" style="1" customWidth="1"/>
    <col min="7689" max="7689" width="11.28515625" style="1" customWidth="1"/>
    <col min="7690" max="7690" width="0" style="1" hidden="1" customWidth="1"/>
    <col min="7691" max="7935" width="8.85546875" style="1"/>
    <col min="7936" max="7936" width="6.140625" style="1" bestFit="1" customWidth="1"/>
    <col min="7937" max="7937" width="11.7109375" style="1" customWidth="1"/>
    <col min="7938" max="7938" width="12.140625" style="1" customWidth="1"/>
    <col min="7939" max="7939" width="13.7109375" style="1" customWidth="1"/>
    <col min="7940" max="7940" width="13.5703125" style="1" customWidth="1"/>
    <col min="7941" max="7941" width="14.5703125" style="1" customWidth="1"/>
    <col min="7942" max="7942" width="12.7109375" style="1" customWidth="1"/>
    <col min="7943" max="7943" width="12.28515625" style="1" customWidth="1"/>
    <col min="7944" max="7944" width="10.85546875" style="1" customWidth="1"/>
    <col min="7945" max="7945" width="11.28515625" style="1" customWidth="1"/>
    <col min="7946" max="7946" width="0" style="1" hidden="1" customWidth="1"/>
    <col min="7947" max="8191" width="8.85546875" style="1"/>
    <col min="8192" max="8192" width="6.140625" style="1" bestFit="1" customWidth="1"/>
    <col min="8193" max="8193" width="11.7109375" style="1" customWidth="1"/>
    <col min="8194" max="8194" width="12.140625" style="1" customWidth="1"/>
    <col min="8195" max="8195" width="13.7109375" style="1" customWidth="1"/>
    <col min="8196" max="8196" width="13.5703125" style="1" customWidth="1"/>
    <col min="8197" max="8197" width="14.5703125" style="1" customWidth="1"/>
    <col min="8198" max="8198" width="12.7109375" style="1" customWidth="1"/>
    <col min="8199" max="8199" width="12.28515625" style="1" customWidth="1"/>
    <col min="8200" max="8200" width="10.85546875" style="1" customWidth="1"/>
    <col min="8201" max="8201" width="11.28515625" style="1" customWidth="1"/>
    <col min="8202" max="8202" width="0" style="1" hidden="1" customWidth="1"/>
    <col min="8203" max="8447" width="8.85546875" style="1"/>
    <col min="8448" max="8448" width="6.140625" style="1" bestFit="1" customWidth="1"/>
    <col min="8449" max="8449" width="11.7109375" style="1" customWidth="1"/>
    <col min="8450" max="8450" width="12.140625" style="1" customWidth="1"/>
    <col min="8451" max="8451" width="13.7109375" style="1" customWidth="1"/>
    <col min="8452" max="8452" width="13.5703125" style="1" customWidth="1"/>
    <col min="8453" max="8453" width="14.5703125" style="1" customWidth="1"/>
    <col min="8454" max="8454" width="12.7109375" style="1" customWidth="1"/>
    <col min="8455" max="8455" width="12.28515625" style="1" customWidth="1"/>
    <col min="8456" max="8456" width="10.85546875" style="1" customWidth="1"/>
    <col min="8457" max="8457" width="11.28515625" style="1" customWidth="1"/>
    <col min="8458" max="8458" width="0" style="1" hidden="1" customWidth="1"/>
    <col min="8459" max="8703" width="8.85546875" style="1"/>
    <col min="8704" max="8704" width="6.140625" style="1" bestFit="1" customWidth="1"/>
    <col min="8705" max="8705" width="11.7109375" style="1" customWidth="1"/>
    <col min="8706" max="8706" width="12.140625" style="1" customWidth="1"/>
    <col min="8707" max="8707" width="13.7109375" style="1" customWidth="1"/>
    <col min="8708" max="8708" width="13.5703125" style="1" customWidth="1"/>
    <col min="8709" max="8709" width="14.5703125" style="1" customWidth="1"/>
    <col min="8710" max="8710" width="12.7109375" style="1" customWidth="1"/>
    <col min="8711" max="8711" width="12.28515625" style="1" customWidth="1"/>
    <col min="8712" max="8712" width="10.85546875" style="1" customWidth="1"/>
    <col min="8713" max="8713" width="11.28515625" style="1" customWidth="1"/>
    <col min="8714" max="8714" width="0" style="1" hidden="1" customWidth="1"/>
    <col min="8715" max="8959" width="8.85546875" style="1"/>
    <col min="8960" max="8960" width="6.140625" style="1" bestFit="1" customWidth="1"/>
    <col min="8961" max="8961" width="11.7109375" style="1" customWidth="1"/>
    <col min="8962" max="8962" width="12.140625" style="1" customWidth="1"/>
    <col min="8963" max="8963" width="13.7109375" style="1" customWidth="1"/>
    <col min="8964" max="8964" width="13.5703125" style="1" customWidth="1"/>
    <col min="8965" max="8965" width="14.5703125" style="1" customWidth="1"/>
    <col min="8966" max="8966" width="12.7109375" style="1" customWidth="1"/>
    <col min="8967" max="8967" width="12.28515625" style="1" customWidth="1"/>
    <col min="8968" max="8968" width="10.85546875" style="1" customWidth="1"/>
    <col min="8969" max="8969" width="11.28515625" style="1" customWidth="1"/>
    <col min="8970" max="8970" width="0" style="1" hidden="1" customWidth="1"/>
    <col min="8971" max="9215" width="8.85546875" style="1"/>
    <col min="9216" max="9216" width="6.140625" style="1" bestFit="1" customWidth="1"/>
    <col min="9217" max="9217" width="11.7109375" style="1" customWidth="1"/>
    <col min="9218" max="9218" width="12.140625" style="1" customWidth="1"/>
    <col min="9219" max="9219" width="13.7109375" style="1" customWidth="1"/>
    <col min="9220" max="9220" width="13.5703125" style="1" customWidth="1"/>
    <col min="9221" max="9221" width="14.5703125" style="1" customWidth="1"/>
    <col min="9222" max="9222" width="12.7109375" style="1" customWidth="1"/>
    <col min="9223" max="9223" width="12.28515625" style="1" customWidth="1"/>
    <col min="9224" max="9224" width="10.85546875" style="1" customWidth="1"/>
    <col min="9225" max="9225" width="11.28515625" style="1" customWidth="1"/>
    <col min="9226" max="9226" width="0" style="1" hidden="1" customWidth="1"/>
    <col min="9227" max="9471" width="8.85546875" style="1"/>
    <col min="9472" max="9472" width="6.140625" style="1" bestFit="1" customWidth="1"/>
    <col min="9473" max="9473" width="11.7109375" style="1" customWidth="1"/>
    <col min="9474" max="9474" width="12.140625" style="1" customWidth="1"/>
    <col min="9475" max="9475" width="13.7109375" style="1" customWidth="1"/>
    <col min="9476" max="9476" width="13.5703125" style="1" customWidth="1"/>
    <col min="9477" max="9477" width="14.5703125" style="1" customWidth="1"/>
    <col min="9478" max="9478" width="12.7109375" style="1" customWidth="1"/>
    <col min="9479" max="9479" width="12.28515625" style="1" customWidth="1"/>
    <col min="9480" max="9480" width="10.85546875" style="1" customWidth="1"/>
    <col min="9481" max="9481" width="11.28515625" style="1" customWidth="1"/>
    <col min="9482" max="9482" width="0" style="1" hidden="1" customWidth="1"/>
    <col min="9483" max="9727" width="8.85546875" style="1"/>
    <col min="9728" max="9728" width="6.140625" style="1" bestFit="1" customWidth="1"/>
    <col min="9729" max="9729" width="11.7109375" style="1" customWidth="1"/>
    <col min="9730" max="9730" width="12.140625" style="1" customWidth="1"/>
    <col min="9731" max="9731" width="13.7109375" style="1" customWidth="1"/>
    <col min="9732" max="9732" width="13.5703125" style="1" customWidth="1"/>
    <col min="9733" max="9733" width="14.5703125" style="1" customWidth="1"/>
    <col min="9734" max="9734" width="12.7109375" style="1" customWidth="1"/>
    <col min="9735" max="9735" width="12.28515625" style="1" customWidth="1"/>
    <col min="9736" max="9736" width="10.85546875" style="1" customWidth="1"/>
    <col min="9737" max="9737" width="11.28515625" style="1" customWidth="1"/>
    <col min="9738" max="9738" width="0" style="1" hidden="1" customWidth="1"/>
    <col min="9739" max="9983" width="8.85546875" style="1"/>
    <col min="9984" max="9984" width="6.140625" style="1" bestFit="1" customWidth="1"/>
    <col min="9985" max="9985" width="11.7109375" style="1" customWidth="1"/>
    <col min="9986" max="9986" width="12.140625" style="1" customWidth="1"/>
    <col min="9987" max="9987" width="13.7109375" style="1" customWidth="1"/>
    <col min="9988" max="9988" width="13.5703125" style="1" customWidth="1"/>
    <col min="9989" max="9989" width="14.5703125" style="1" customWidth="1"/>
    <col min="9990" max="9990" width="12.7109375" style="1" customWidth="1"/>
    <col min="9991" max="9991" width="12.28515625" style="1" customWidth="1"/>
    <col min="9992" max="9992" width="10.85546875" style="1" customWidth="1"/>
    <col min="9993" max="9993" width="11.28515625" style="1" customWidth="1"/>
    <col min="9994" max="9994" width="0" style="1" hidden="1" customWidth="1"/>
    <col min="9995" max="10239" width="8.85546875" style="1"/>
    <col min="10240" max="10240" width="6.140625" style="1" bestFit="1" customWidth="1"/>
    <col min="10241" max="10241" width="11.7109375" style="1" customWidth="1"/>
    <col min="10242" max="10242" width="12.140625" style="1" customWidth="1"/>
    <col min="10243" max="10243" width="13.7109375" style="1" customWidth="1"/>
    <col min="10244" max="10244" width="13.5703125" style="1" customWidth="1"/>
    <col min="10245" max="10245" width="14.5703125" style="1" customWidth="1"/>
    <col min="10246" max="10246" width="12.7109375" style="1" customWidth="1"/>
    <col min="10247" max="10247" width="12.28515625" style="1" customWidth="1"/>
    <col min="10248" max="10248" width="10.85546875" style="1" customWidth="1"/>
    <col min="10249" max="10249" width="11.28515625" style="1" customWidth="1"/>
    <col min="10250" max="10250" width="0" style="1" hidden="1" customWidth="1"/>
    <col min="10251" max="10495" width="8.85546875" style="1"/>
    <col min="10496" max="10496" width="6.140625" style="1" bestFit="1" customWidth="1"/>
    <col min="10497" max="10497" width="11.7109375" style="1" customWidth="1"/>
    <col min="10498" max="10498" width="12.140625" style="1" customWidth="1"/>
    <col min="10499" max="10499" width="13.7109375" style="1" customWidth="1"/>
    <col min="10500" max="10500" width="13.5703125" style="1" customWidth="1"/>
    <col min="10501" max="10501" width="14.5703125" style="1" customWidth="1"/>
    <col min="10502" max="10502" width="12.7109375" style="1" customWidth="1"/>
    <col min="10503" max="10503" width="12.28515625" style="1" customWidth="1"/>
    <col min="10504" max="10504" width="10.85546875" style="1" customWidth="1"/>
    <col min="10505" max="10505" width="11.28515625" style="1" customWidth="1"/>
    <col min="10506" max="10506" width="0" style="1" hidden="1" customWidth="1"/>
    <col min="10507" max="10751" width="8.85546875" style="1"/>
    <col min="10752" max="10752" width="6.140625" style="1" bestFit="1" customWidth="1"/>
    <col min="10753" max="10753" width="11.7109375" style="1" customWidth="1"/>
    <col min="10754" max="10754" width="12.140625" style="1" customWidth="1"/>
    <col min="10755" max="10755" width="13.7109375" style="1" customWidth="1"/>
    <col min="10756" max="10756" width="13.5703125" style="1" customWidth="1"/>
    <col min="10757" max="10757" width="14.5703125" style="1" customWidth="1"/>
    <col min="10758" max="10758" width="12.7109375" style="1" customWidth="1"/>
    <col min="10759" max="10759" width="12.28515625" style="1" customWidth="1"/>
    <col min="10760" max="10760" width="10.85546875" style="1" customWidth="1"/>
    <col min="10761" max="10761" width="11.28515625" style="1" customWidth="1"/>
    <col min="10762" max="10762" width="0" style="1" hidden="1" customWidth="1"/>
    <col min="10763" max="11007" width="8.85546875" style="1"/>
    <col min="11008" max="11008" width="6.140625" style="1" bestFit="1" customWidth="1"/>
    <col min="11009" max="11009" width="11.7109375" style="1" customWidth="1"/>
    <col min="11010" max="11010" width="12.140625" style="1" customWidth="1"/>
    <col min="11011" max="11011" width="13.7109375" style="1" customWidth="1"/>
    <col min="11012" max="11012" width="13.5703125" style="1" customWidth="1"/>
    <col min="11013" max="11013" width="14.5703125" style="1" customWidth="1"/>
    <col min="11014" max="11014" width="12.7109375" style="1" customWidth="1"/>
    <col min="11015" max="11015" width="12.28515625" style="1" customWidth="1"/>
    <col min="11016" max="11016" width="10.85546875" style="1" customWidth="1"/>
    <col min="11017" max="11017" width="11.28515625" style="1" customWidth="1"/>
    <col min="11018" max="11018" width="0" style="1" hidden="1" customWidth="1"/>
    <col min="11019" max="11263" width="8.85546875" style="1"/>
    <col min="11264" max="11264" width="6.140625" style="1" bestFit="1" customWidth="1"/>
    <col min="11265" max="11265" width="11.7109375" style="1" customWidth="1"/>
    <col min="11266" max="11266" width="12.140625" style="1" customWidth="1"/>
    <col min="11267" max="11267" width="13.7109375" style="1" customWidth="1"/>
    <col min="11268" max="11268" width="13.5703125" style="1" customWidth="1"/>
    <col min="11269" max="11269" width="14.5703125" style="1" customWidth="1"/>
    <col min="11270" max="11270" width="12.7109375" style="1" customWidth="1"/>
    <col min="11271" max="11271" width="12.28515625" style="1" customWidth="1"/>
    <col min="11272" max="11272" width="10.85546875" style="1" customWidth="1"/>
    <col min="11273" max="11273" width="11.28515625" style="1" customWidth="1"/>
    <col min="11274" max="11274" width="0" style="1" hidden="1" customWidth="1"/>
    <col min="11275" max="11519" width="8.85546875" style="1"/>
    <col min="11520" max="11520" width="6.140625" style="1" bestFit="1" customWidth="1"/>
    <col min="11521" max="11521" width="11.7109375" style="1" customWidth="1"/>
    <col min="11522" max="11522" width="12.140625" style="1" customWidth="1"/>
    <col min="11523" max="11523" width="13.7109375" style="1" customWidth="1"/>
    <col min="11524" max="11524" width="13.5703125" style="1" customWidth="1"/>
    <col min="11525" max="11525" width="14.5703125" style="1" customWidth="1"/>
    <col min="11526" max="11526" width="12.7109375" style="1" customWidth="1"/>
    <col min="11527" max="11527" width="12.28515625" style="1" customWidth="1"/>
    <col min="11528" max="11528" width="10.85546875" style="1" customWidth="1"/>
    <col min="11529" max="11529" width="11.28515625" style="1" customWidth="1"/>
    <col min="11530" max="11530" width="0" style="1" hidden="1" customWidth="1"/>
    <col min="11531" max="11775" width="8.85546875" style="1"/>
    <col min="11776" max="11776" width="6.140625" style="1" bestFit="1" customWidth="1"/>
    <col min="11777" max="11777" width="11.7109375" style="1" customWidth="1"/>
    <col min="11778" max="11778" width="12.140625" style="1" customWidth="1"/>
    <col min="11779" max="11779" width="13.7109375" style="1" customWidth="1"/>
    <col min="11780" max="11780" width="13.5703125" style="1" customWidth="1"/>
    <col min="11781" max="11781" width="14.5703125" style="1" customWidth="1"/>
    <col min="11782" max="11782" width="12.7109375" style="1" customWidth="1"/>
    <col min="11783" max="11783" width="12.28515625" style="1" customWidth="1"/>
    <col min="11784" max="11784" width="10.85546875" style="1" customWidth="1"/>
    <col min="11785" max="11785" width="11.28515625" style="1" customWidth="1"/>
    <col min="11786" max="11786" width="0" style="1" hidden="1" customWidth="1"/>
    <col min="11787" max="12031" width="8.85546875" style="1"/>
    <col min="12032" max="12032" width="6.140625" style="1" bestFit="1" customWidth="1"/>
    <col min="12033" max="12033" width="11.7109375" style="1" customWidth="1"/>
    <col min="12034" max="12034" width="12.140625" style="1" customWidth="1"/>
    <col min="12035" max="12035" width="13.7109375" style="1" customWidth="1"/>
    <col min="12036" max="12036" width="13.5703125" style="1" customWidth="1"/>
    <col min="12037" max="12037" width="14.5703125" style="1" customWidth="1"/>
    <col min="12038" max="12038" width="12.7109375" style="1" customWidth="1"/>
    <col min="12039" max="12039" width="12.28515625" style="1" customWidth="1"/>
    <col min="12040" max="12040" width="10.85546875" style="1" customWidth="1"/>
    <col min="12041" max="12041" width="11.28515625" style="1" customWidth="1"/>
    <col min="12042" max="12042" width="0" style="1" hidden="1" customWidth="1"/>
    <col min="12043" max="12287" width="8.85546875" style="1"/>
    <col min="12288" max="12288" width="6.140625" style="1" bestFit="1" customWidth="1"/>
    <col min="12289" max="12289" width="11.7109375" style="1" customWidth="1"/>
    <col min="12290" max="12290" width="12.140625" style="1" customWidth="1"/>
    <col min="12291" max="12291" width="13.7109375" style="1" customWidth="1"/>
    <col min="12292" max="12292" width="13.5703125" style="1" customWidth="1"/>
    <col min="12293" max="12293" width="14.5703125" style="1" customWidth="1"/>
    <col min="12294" max="12294" width="12.7109375" style="1" customWidth="1"/>
    <col min="12295" max="12295" width="12.28515625" style="1" customWidth="1"/>
    <col min="12296" max="12296" width="10.85546875" style="1" customWidth="1"/>
    <col min="12297" max="12297" width="11.28515625" style="1" customWidth="1"/>
    <col min="12298" max="12298" width="0" style="1" hidden="1" customWidth="1"/>
    <col min="12299" max="12543" width="8.85546875" style="1"/>
    <col min="12544" max="12544" width="6.140625" style="1" bestFit="1" customWidth="1"/>
    <col min="12545" max="12545" width="11.7109375" style="1" customWidth="1"/>
    <col min="12546" max="12546" width="12.140625" style="1" customWidth="1"/>
    <col min="12547" max="12547" width="13.7109375" style="1" customWidth="1"/>
    <col min="12548" max="12548" width="13.5703125" style="1" customWidth="1"/>
    <col min="12549" max="12549" width="14.5703125" style="1" customWidth="1"/>
    <col min="12550" max="12550" width="12.7109375" style="1" customWidth="1"/>
    <col min="12551" max="12551" width="12.28515625" style="1" customWidth="1"/>
    <col min="12552" max="12552" width="10.85546875" style="1" customWidth="1"/>
    <col min="12553" max="12553" width="11.28515625" style="1" customWidth="1"/>
    <col min="12554" max="12554" width="0" style="1" hidden="1" customWidth="1"/>
    <col min="12555" max="12799" width="8.85546875" style="1"/>
    <col min="12800" max="12800" width="6.140625" style="1" bestFit="1" customWidth="1"/>
    <col min="12801" max="12801" width="11.7109375" style="1" customWidth="1"/>
    <col min="12802" max="12802" width="12.140625" style="1" customWidth="1"/>
    <col min="12803" max="12803" width="13.7109375" style="1" customWidth="1"/>
    <col min="12804" max="12804" width="13.5703125" style="1" customWidth="1"/>
    <col min="12805" max="12805" width="14.5703125" style="1" customWidth="1"/>
    <col min="12806" max="12806" width="12.7109375" style="1" customWidth="1"/>
    <col min="12807" max="12807" width="12.28515625" style="1" customWidth="1"/>
    <col min="12808" max="12808" width="10.85546875" style="1" customWidth="1"/>
    <col min="12809" max="12809" width="11.28515625" style="1" customWidth="1"/>
    <col min="12810" max="12810" width="0" style="1" hidden="1" customWidth="1"/>
    <col min="12811" max="13055" width="8.85546875" style="1"/>
    <col min="13056" max="13056" width="6.140625" style="1" bestFit="1" customWidth="1"/>
    <col min="13057" max="13057" width="11.7109375" style="1" customWidth="1"/>
    <col min="13058" max="13058" width="12.140625" style="1" customWidth="1"/>
    <col min="13059" max="13059" width="13.7109375" style="1" customWidth="1"/>
    <col min="13060" max="13060" width="13.5703125" style="1" customWidth="1"/>
    <col min="13061" max="13061" width="14.5703125" style="1" customWidth="1"/>
    <col min="13062" max="13062" width="12.7109375" style="1" customWidth="1"/>
    <col min="13063" max="13063" width="12.28515625" style="1" customWidth="1"/>
    <col min="13064" max="13064" width="10.85546875" style="1" customWidth="1"/>
    <col min="13065" max="13065" width="11.28515625" style="1" customWidth="1"/>
    <col min="13066" max="13066" width="0" style="1" hidden="1" customWidth="1"/>
    <col min="13067" max="13311" width="8.85546875" style="1"/>
    <col min="13312" max="13312" width="6.140625" style="1" bestFit="1" customWidth="1"/>
    <col min="13313" max="13313" width="11.7109375" style="1" customWidth="1"/>
    <col min="13314" max="13314" width="12.140625" style="1" customWidth="1"/>
    <col min="13315" max="13315" width="13.7109375" style="1" customWidth="1"/>
    <col min="13316" max="13316" width="13.5703125" style="1" customWidth="1"/>
    <col min="13317" max="13317" width="14.5703125" style="1" customWidth="1"/>
    <col min="13318" max="13318" width="12.7109375" style="1" customWidth="1"/>
    <col min="13319" max="13319" width="12.28515625" style="1" customWidth="1"/>
    <col min="13320" max="13320" width="10.85546875" style="1" customWidth="1"/>
    <col min="13321" max="13321" width="11.28515625" style="1" customWidth="1"/>
    <col min="13322" max="13322" width="0" style="1" hidden="1" customWidth="1"/>
    <col min="13323" max="13567" width="8.85546875" style="1"/>
    <col min="13568" max="13568" width="6.140625" style="1" bestFit="1" customWidth="1"/>
    <col min="13569" max="13569" width="11.7109375" style="1" customWidth="1"/>
    <col min="13570" max="13570" width="12.140625" style="1" customWidth="1"/>
    <col min="13571" max="13571" width="13.7109375" style="1" customWidth="1"/>
    <col min="13572" max="13572" width="13.5703125" style="1" customWidth="1"/>
    <col min="13573" max="13573" width="14.5703125" style="1" customWidth="1"/>
    <col min="13574" max="13574" width="12.7109375" style="1" customWidth="1"/>
    <col min="13575" max="13575" width="12.28515625" style="1" customWidth="1"/>
    <col min="13576" max="13576" width="10.85546875" style="1" customWidth="1"/>
    <col min="13577" max="13577" width="11.28515625" style="1" customWidth="1"/>
    <col min="13578" max="13578" width="0" style="1" hidden="1" customWidth="1"/>
    <col min="13579" max="13823" width="8.85546875" style="1"/>
    <col min="13824" max="13824" width="6.140625" style="1" bestFit="1" customWidth="1"/>
    <col min="13825" max="13825" width="11.7109375" style="1" customWidth="1"/>
    <col min="13826" max="13826" width="12.140625" style="1" customWidth="1"/>
    <col min="13827" max="13827" width="13.7109375" style="1" customWidth="1"/>
    <col min="13828" max="13828" width="13.5703125" style="1" customWidth="1"/>
    <col min="13829" max="13829" width="14.5703125" style="1" customWidth="1"/>
    <col min="13830" max="13830" width="12.7109375" style="1" customWidth="1"/>
    <col min="13831" max="13831" width="12.28515625" style="1" customWidth="1"/>
    <col min="13832" max="13832" width="10.85546875" style="1" customWidth="1"/>
    <col min="13833" max="13833" width="11.28515625" style="1" customWidth="1"/>
    <col min="13834" max="13834" width="0" style="1" hidden="1" customWidth="1"/>
    <col min="13835" max="14079" width="8.85546875" style="1"/>
    <col min="14080" max="14080" width="6.140625" style="1" bestFit="1" customWidth="1"/>
    <col min="14081" max="14081" width="11.7109375" style="1" customWidth="1"/>
    <col min="14082" max="14082" width="12.140625" style="1" customWidth="1"/>
    <col min="14083" max="14083" width="13.7109375" style="1" customWidth="1"/>
    <col min="14084" max="14084" width="13.5703125" style="1" customWidth="1"/>
    <col min="14085" max="14085" width="14.5703125" style="1" customWidth="1"/>
    <col min="14086" max="14086" width="12.7109375" style="1" customWidth="1"/>
    <col min="14087" max="14087" width="12.28515625" style="1" customWidth="1"/>
    <col min="14088" max="14088" width="10.85546875" style="1" customWidth="1"/>
    <col min="14089" max="14089" width="11.28515625" style="1" customWidth="1"/>
    <col min="14090" max="14090" width="0" style="1" hidden="1" customWidth="1"/>
    <col min="14091" max="14335" width="8.85546875" style="1"/>
    <col min="14336" max="14336" width="6.140625" style="1" bestFit="1" customWidth="1"/>
    <col min="14337" max="14337" width="11.7109375" style="1" customWidth="1"/>
    <col min="14338" max="14338" width="12.140625" style="1" customWidth="1"/>
    <col min="14339" max="14339" width="13.7109375" style="1" customWidth="1"/>
    <col min="14340" max="14340" width="13.5703125" style="1" customWidth="1"/>
    <col min="14341" max="14341" width="14.5703125" style="1" customWidth="1"/>
    <col min="14342" max="14342" width="12.7109375" style="1" customWidth="1"/>
    <col min="14343" max="14343" width="12.28515625" style="1" customWidth="1"/>
    <col min="14344" max="14344" width="10.85546875" style="1" customWidth="1"/>
    <col min="14345" max="14345" width="11.28515625" style="1" customWidth="1"/>
    <col min="14346" max="14346" width="0" style="1" hidden="1" customWidth="1"/>
    <col min="14347" max="14591" width="8.85546875" style="1"/>
    <col min="14592" max="14592" width="6.140625" style="1" bestFit="1" customWidth="1"/>
    <col min="14593" max="14593" width="11.7109375" style="1" customWidth="1"/>
    <col min="14594" max="14594" width="12.140625" style="1" customWidth="1"/>
    <col min="14595" max="14595" width="13.7109375" style="1" customWidth="1"/>
    <col min="14596" max="14596" width="13.5703125" style="1" customWidth="1"/>
    <col min="14597" max="14597" width="14.5703125" style="1" customWidth="1"/>
    <col min="14598" max="14598" width="12.7109375" style="1" customWidth="1"/>
    <col min="14599" max="14599" width="12.28515625" style="1" customWidth="1"/>
    <col min="14600" max="14600" width="10.85546875" style="1" customWidth="1"/>
    <col min="14601" max="14601" width="11.28515625" style="1" customWidth="1"/>
    <col min="14602" max="14602" width="0" style="1" hidden="1" customWidth="1"/>
    <col min="14603" max="14847" width="8.85546875" style="1"/>
    <col min="14848" max="14848" width="6.140625" style="1" bestFit="1" customWidth="1"/>
    <col min="14849" max="14849" width="11.7109375" style="1" customWidth="1"/>
    <col min="14850" max="14850" width="12.140625" style="1" customWidth="1"/>
    <col min="14851" max="14851" width="13.7109375" style="1" customWidth="1"/>
    <col min="14852" max="14852" width="13.5703125" style="1" customWidth="1"/>
    <col min="14853" max="14853" width="14.5703125" style="1" customWidth="1"/>
    <col min="14854" max="14854" width="12.7109375" style="1" customWidth="1"/>
    <col min="14855" max="14855" width="12.28515625" style="1" customWidth="1"/>
    <col min="14856" max="14856" width="10.85546875" style="1" customWidth="1"/>
    <col min="14857" max="14857" width="11.28515625" style="1" customWidth="1"/>
    <col min="14858" max="14858" width="0" style="1" hidden="1" customWidth="1"/>
    <col min="14859" max="15103" width="8.85546875" style="1"/>
    <col min="15104" max="15104" width="6.140625" style="1" bestFit="1" customWidth="1"/>
    <col min="15105" max="15105" width="11.7109375" style="1" customWidth="1"/>
    <col min="15106" max="15106" width="12.140625" style="1" customWidth="1"/>
    <col min="15107" max="15107" width="13.7109375" style="1" customWidth="1"/>
    <col min="15108" max="15108" width="13.5703125" style="1" customWidth="1"/>
    <col min="15109" max="15109" width="14.5703125" style="1" customWidth="1"/>
    <col min="15110" max="15110" width="12.7109375" style="1" customWidth="1"/>
    <col min="15111" max="15111" width="12.28515625" style="1" customWidth="1"/>
    <col min="15112" max="15112" width="10.85546875" style="1" customWidth="1"/>
    <col min="15113" max="15113" width="11.28515625" style="1" customWidth="1"/>
    <col min="15114" max="15114" width="0" style="1" hidden="1" customWidth="1"/>
    <col min="15115" max="15359" width="8.85546875" style="1"/>
    <col min="15360" max="15360" width="6.140625" style="1" bestFit="1" customWidth="1"/>
    <col min="15361" max="15361" width="11.7109375" style="1" customWidth="1"/>
    <col min="15362" max="15362" width="12.140625" style="1" customWidth="1"/>
    <col min="15363" max="15363" width="13.7109375" style="1" customWidth="1"/>
    <col min="15364" max="15364" width="13.5703125" style="1" customWidth="1"/>
    <col min="15365" max="15365" width="14.5703125" style="1" customWidth="1"/>
    <col min="15366" max="15366" width="12.7109375" style="1" customWidth="1"/>
    <col min="15367" max="15367" width="12.28515625" style="1" customWidth="1"/>
    <col min="15368" max="15368" width="10.85546875" style="1" customWidth="1"/>
    <col min="15369" max="15369" width="11.28515625" style="1" customWidth="1"/>
    <col min="15370" max="15370" width="0" style="1" hidden="1" customWidth="1"/>
    <col min="15371" max="15615" width="8.85546875" style="1"/>
    <col min="15616" max="15616" width="6.140625" style="1" bestFit="1" customWidth="1"/>
    <col min="15617" max="15617" width="11.7109375" style="1" customWidth="1"/>
    <col min="15618" max="15618" width="12.140625" style="1" customWidth="1"/>
    <col min="15619" max="15619" width="13.7109375" style="1" customWidth="1"/>
    <col min="15620" max="15620" width="13.5703125" style="1" customWidth="1"/>
    <col min="15621" max="15621" width="14.5703125" style="1" customWidth="1"/>
    <col min="15622" max="15622" width="12.7109375" style="1" customWidth="1"/>
    <col min="15623" max="15623" width="12.28515625" style="1" customWidth="1"/>
    <col min="15624" max="15624" width="10.85546875" style="1" customWidth="1"/>
    <col min="15625" max="15625" width="11.28515625" style="1" customWidth="1"/>
    <col min="15626" max="15626" width="0" style="1" hidden="1" customWidth="1"/>
    <col min="15627" max="15871" width="8.85546875" style="1"/>
    <col min="15872" max="15872" width="6.140625" style="1" bestFit="1" customWidth="1"/>
    <col min="15873" max="15873" width="11.7109375" style="1" customWidth="1"/>
    <col min="15874" max="15874" width="12.140625" style="1" customWidth="1"/>
    <col min="15875" max="15875" width="13.7109375" style="1" customWidth="1"/>
    <col min="15876" max="15876" width="13.5703125" style="1" customWidth="1"/>
    <col min="15877" max="15877" width="14.5703125" style="1" customWidth="1"/>
    <col min="15878" max="15878" width="12.7109375" style="1" customWidth="1"/>
    <col min="15879" max="15879" width="12.28515625" style="1" customWidth="1"/>
    <col min="15880" max="15880" width="10.85546875" style="1" customWidth="1"/>
    <col min="15881" max="15881" width="11.28515625" style="1" customWidth="1"/>
    <col min="15882" max="15882" width="0" style="1" hidden="1" customWidth="1"/>
    <col min="15883" max="16127" width="8.85546875" style="1"/>
    <col min="16128" max="16128" width="6.140625" style="1" bestFit="1" customWidth="1"/>
    <col min="16129" max="16129" width="11.7109375" style="1" customWidth="1"/>
    <col min="16130" max="16130" width="12.140625" style="1" customWidth="1"/>
    <col min="16131" max="16131" width="13.7109375" style="1" customWidth="1"/>
    <col min="16132" max="16132" width="13.5703125" style="1" customWidth="1"/>
    <col min="16133" max="16133" width="14.5703125" style="1" customWidth="1"/>
    <col min="16134" max="16134" width="12.7109375" style="1" customWidth="1"/>
    <col min="16135" max="16135" width="12.28515625" style="1" customWidth="1"/>
    <col min="16136" max="16136" width="10.85546875" style="1" customWidth="1"/>
    <col min="16137" max="16137" width="11.28515625" style="1" customWidth="1"/>
    <col min="16138" max="16138" width="0" style="1" hidden="1" customWidth="1"/>
    <col min="16139" max="16384" width="8.85546875" style="1"/>
  </cols>
  <sheetData>
    <row r="1" spans="2:46" s="136" customFormat="1" ht="75" customHeight="1" x14ac:dyDescent="0.25">
      <c r="B1" s="135"/>
      <c r="C1" s="239" t="s">
        <v>76</v>
      </c>
      <c r="D1" s="239"/>
      <c r="E1" s="239"/>
      <c r="F1" s="239"/>
      <c r="G1" s="239"/>
      <c r="H1" s="156"/>
      <c r="I1" s="156"/>
      <c r="J1" s="156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6" ht="6" customHeight="1" x14ac:dyDescent="0.25">
      <c r="B2" s="17"/>
      <c r="C2" s="17"/>
      <c r="D2" s="17"/>
      <c r="E2" s="17"/>
      <c r="F2" s="17"/>
      <c r="G2" s="17"/>
      <c r="H2" s="19"/>
      <c r="I2" s="19"/>
      <c r="J2" s="12"/>
      <c r="AT2" s="1"/>
    </row>
    <row r="3" spans="2:46" s="17" customFormat="1" ht="3.75" customHeight="1" x14ac:dyDescent="0.25">
      <c r="B3" s="37"/>
      <c r="C3" s="37"/>
      <c r="D3" s="37"/>
      <c r="E3" s="37"/>
      <c r="F3" s="37"/>
      <c r="G3" s="37"/>
      <c r="H3" s="12"/>
      <c r="J3" s="37"/>
    </row>
    <row r="4" spans="2:46" s="136" customFormat="1" ht="20.25" customHeight="1" x14ac:dyDescent="0.25">
      <c r="B4" s="153" t="s">
        <v>3</v>
      </c>
      <c r="C4" s="135"/>
      <c r="D4" s="135"/>
      <c r="E4" s="135"/>
      <c r="F4" s="135"/>
      <c r="G4" s="135"/>
      <c r="I4" s="200"/>
      <c r="J4" s="243" t="s">
        <v>103</v>
      </c>
      <c r="K4" s="213"/>
      <c r="L4" s="213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6" s="136" customFormat="1" ht="15.75" x14ac:dyDescent="0.25">
      <c r="B5" s="154" t="s">
        <v>73</v>
      </c>
      <c r="C5" s="154"/>
      <c r="D5" s="154"/>
      <c r="E5" s="154"/>
      <c r="F5" s="154"/>
      <c r="G5" s="155"/>
      <c r="I5" s="200"/>
      <c r="J5" s="243"/>
      <c r="K5" s="213"/>
      <c r="L5" s="213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2:46" s="136" customFormat="1" ht="14.25" customHeight="1" x14ac:dyDescent="0.25">
      <c r="B6" s="154" t="s">
        <v>74</v>
      </c>
      <c r="C6" s="154"/>
      <c r="D6" s="154"/>
      <c r="E6" s="154"/>
      <c r="F6" s="154"/>
      <c r="G6" s="155"/>
      <c r="H6" s="154"/>
      <c r="I6" s="154"/>
      <c r="J6" s="154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2:46" ht="6" customHeight="1" x14ac:dyDescent="0.25">
      <c r="B7" s="19"/>
      <c r="C7" s="19"/>
      <c r="D7" s="19"/>
      <c r="E7" s="19"/>
      <c r="F7" s="19"/>
      <c r="G7" s="19"/>
      <c r="H7" s="19"/>
      <c r="I7" s="19"/>
      <c r="J7" s="12"/>
      <c r="AT7" s="1"/>
    </row>
    <row r="8" spans="2:46" ht="7.9" customHeight="1" thickBot="1" x14ac:dyDescent="0.3">
      <c r="B8" s="12"/>
      <c r="C8" s="12"/>
      <c r="D8" s="12"/>
      <c r="E8" s="12"/>
      <c r="F8" s="12"/>
      <c r="G8" s="12"/>
      <c r="H8" s="12"/>
      <c r="I8" s="17"/>
      <c r="J8" s="37"/>
      <c r="AT8" s="1"/>
    </row>
    <row r="9" spans="2:46" s="2" customFormat="1" ht="16.5" thickBot="1" x14ac:dyDescent="0.3">
      <c r="B9" s="31" t="s">
        <v>4</v>
      </c>
      <c r="C9" s="31"/>
      <c r="D9" s="229"/>
      <c r="E9" s="230"/>
      <c r="F9" s="230"/>
      <c r="G9" s="230"/>
      <c r="H9" s="231" t="s">
        <v>35</v>
      </c>
      <c r="I9" s="110" t="s">
        <v>35</v>
      </c>
      <c r="J9" s="14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2:46" s="2" customFormat="1" ht="12.75" customHeight="1" thickBot="1" x14ac:dyDescent="0.3">
      <c r="B10" s="42"/>
      <c r="C10" s="32"/>
      <c r="D10" s="33"/>
      <c r="E10" s="32"/>
      <c r="F10" s="32"/>
      <c r="G10" s="32"/>
      <c r="I10" s="158" t="s">
        <v>78</v>
      </c>
      <c r="J10" s="211"/>
      <c r="K10" s="32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2:46" s="2" customFormat="1" ht="18" customHeight="1" thickBot="1" x14ac:dyDescent="0.3">
      <c r="B11" s="34" t="s">
        <v>64</v>
      </c>
      <c r="C11" s="34"/>
      <c r="D11" s="219"/>
      <c r="E11" s="232"/>
      <c r="F11" s="233"/>
      <c r="G11" s="233"/>
      <c r="H11" s="233"/>
      <c r="I11" s="233"/>
      <c r="J11" s="234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</row>
    <row r="12" spans="2:46" s="2" customFormat="1" ht="9.75" customHeight="1" thickBot="1" x14ac:dyDescent="0.3">
      <c r="B12" s="32"/>
      <c r="C12" s="34"/>
      <c r="D12" s="43"/>
      <c r="E12" s="43"/>
      <c r="F12" s="43"/>
      <c r="G12" s="34"/>
      <c r="H12" s="35"/>
      <c r="I12" s="35"/>
      <c r="J12" s="35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</row>
    <row r="13" spans="2:46" s="2" customFormat="1" ht="16.5" thickBot="1" x14ac:dyDescent="0.3">
      <c r="B13" s="34" t="s">
        <v>44</v>
      </c>
      <c r="C13" s="220" t="s">
        <v>100</v>
      </c>
      <c r="D13" s="223" t="s">
        <v>45</v>
      </c>
      <c r="E13" s="148"/>
      <c r="F13" s="222" t="s">
        <v>57</v>
      </c>
      <c r="G13" s="34"/>
      <c r="H13" s="41"/>
      <c r="J13" s="14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</row>
    <row r="14" spans="2:46" ht="15.75" thickBot="1" x14ac:dyDescent="0.3">
      <c r="B14" s="17"/>
      <c r="C14" s="17"/>
      <c r="D14" s="17"/>
      <c r="E14" s="36"/>
      <c r="F14" s="212" t="s">
        <v>82</v>
      </c>
      <c r="I14" s="111"/>
      <c r="J14" s="111"/>
      <c r="AT14" s="1"/>
    </row>
    <row r="15" spans="2:46" ht="15.6" customHeight="1" x14ac:dyDescent="0.25">
      <c r="B15" s="240" t="s">
        <v>0</v>
      </c>
      <c r="C15" s="236" t="s">
        <v>66</v>
      </c>
      <c r="D15" s="236" t="s">
        <v>67</v>
      </c>
      <c r="E15" s="236" t="s">
        <v>104</v>
      </c>
      <c r="F15" s="236" t="s">
        <v>56</v>
      </c>
      <c r="G15" s="236" t="s">
        <v>68</v>
      </c>
      <c r="H15" s="236" t="s">
        <v>58</v>
      </c>
      <c r="I15" s="236" t="s">
        <v>59</v>
      </c>
      <c r="J15" s="225" t="s">
        <v>95</v>
      </c>
      <c r="AR15" s="1"/>
      <c r="AS15" s="1"/>
      <c r="AT15" s="1"/>
    </row>
    <row r="16" spans="2:46" ht="21.75" customHeight="1" x14ac:dyDescent="0.25">
      <c r="B16" s="241"/>
      <c r="C16" s="237"/>
      <c r="D16" s="237"/>
      <c r="E16" s="237"/>
      <c r="F16" s="237"/>
      <c r="G16" s="237"/>
      <c r="H16" s="237"/>
      <c r="I16" s="237"/>
      <c r="J16" s="226"/>
      <c r="AR16" s="1"/>
      <c r="AS16" s="1"/>
      <c r="AT16" s="1"/>
    </row>
    <row r="17" spans="2:46" ht="26.25" customHeight="1" thickBot="1" x14ac:dyDescent="0.3">
      <c r="B17" s="242"/>
      <c r="C17" s="238"/>
      <c r="D17" s="238"/>
      <c r="E17" s="238"/>
      <c r="F17" s="238"/>
      <c r="G17" s="238"/>
      <c r="H17" s="238"/>
      <c r="I17" s="238"/>
      <c r="J17" s="227"/>
      <c r="K17" s="12"/>
      <c r="M17" s="150">
        <v>0.25</v>
      </c>
      <c r="N17" s="150">
        <v>0.375</v>
      </c>
      <c r="AS17" s="1"/>
      <c r="AT17" s="1"/>
    </row>
    <row r="18" spans="2:46" s="3" customFormat="1" ht="17.649999999999999" customHeight="1" x14ac:dyDescent="0.25">
      <c r="B18" s="112">
        <f>IFERROR(DATEVALUE(CONCATENATE(1,C13,E13)),"")</f>
        <v>43040</v>
      </c>
      <c r="C18" s="113"/>
      <c r="D18" s="113"/>
      <c r="E18" s="114"/>
      <c r="F18" s="129" t="str">
        <f>IF(E18&lt;&gt;"","",IF(C18&gt;0,D18-C18,""))</f>
        <v/>
      </c>
      <c r="G18" s="113"/>
      <c r="H18" s="202">
        <f t="shared" ref="H18:H34" si="0">IF(G18&lt;&gt;"",D18-C18-G18,IF(E18&lt;&gt;"","",K18))</f>
        <v>0</v>
      </c>
      <c r="I18" s="129" t="str">
        <f>IF(E18&lt;&gt;"",K18,"")</f>
        <v/>
      </c>
      <c r="J18" s="217"/>
      <c r="K18" s="151">
        <f>IF(D18-C18&gt;$M$17,D18-C18-$M$18,D18-C18)</f>
        <v>0</v>
      </c>
      <c r="L18" s="11"/>
      <c r="M18" s="150">
        <v>2.0833333333333332E-2</v>
      </c>
      <c r="N18" s="150">
        <v>3.125E-2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:46" s="3" customFormat="1" ht="17.649999999999999" customHeight="1" x14ac:dyDescent="0.25">
      <c r="B19" s="117">
        <f>IFERROR(B18+1,"")</f>
        <v>43041</v>
      </c>
      <c r="C19" s="113"/>
      <c r="D19" s="113"/>
      <c r="E19" s="114"/>
      <c r="F19" s="115" t="str">
        <f>IF(E19&lt;&gt;"","",IF(C19&gt;0,D19-C19,""))</f>
        <v/>
      </c>
      <c r="G19" s="118"/>
      <c r="H19" s="116">
        <f t="shared" si="0"/>
        <v>0</v>
      </c>
      <c r="I19" s="115" t="str">
        <f t="shared" ref="I19:I26" si="1">IF(E19&lt;&gt;"",K19,"")</f>
        <v/>
      </c>
      <c r="J19" s="218"/>
      <c r="K19" s="151">
        <f t="shared" ref="K19:K26" si="2">IF(D19-C19&gt;$M$17,D19-C19-$M$18,D19-C19)</f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2:46" s="3" customFormat="1" ht="17.649999999999999" customHeight="1" x14ac:dyDescent="0.25">
      <c r="B20" s="117">
        <f t="shared" ref="B20:B45" si="3">IFERROR(B19+1,"")</f>
        <v>43042</v>
      </c>
      <c r="C20" s="113"/>
      <c r="D20" s="113"/>
      <c r="E20" s="114"/>
      <c r="F20" s="115" t="str">
        <f>IF(E20&lt;&gt;"","",IF(C20&gt;0,D20-C20,""))</f>
        <v/>
      </c>
      <c r="G20" s="118"/>
      <c r="H20" s="116">
        <f t="shared" si="0"/>
        <v>0</v>
      </c>
      <c r="I20" s="115" t="str">
        <f t="shared" si="1"/>
        <v/>
      </c>
      <c r="J20" s="218"/>
      <c r="K20" s="151">
        <f t="shared" si="2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2:46" s="3" customFormat="1" ht="17.649999999999999" customHeight="1" x14ac:dyDescent="0.25">
      <c r="B21" s="117">
        <f t="shared" si="3"/>
        <v>43043</v>
      </c>
      <c r="C21" s="113"/>
      <c r="D21" s="113"/>
      <c r="E21" s="114"/>
      <c r="F21" s="115" t="str">
        <f t="shared" ref="F21:F48" si="4">IF(E21&lt;&gt;"","",IF(C21&gt;0,D21-C21,""))</f>
        <v/>
      </c>
      <c r="G21" s="118"/>
      <c r="H21" s="116">
        <f t="shared" si="0"/>
        <v>0</v>
      </c>
      <c r="I21" s="115" t="str">
        <f t="shared" si="1"/>
        <v/>
      </c>
      <c r="J21" s="218"/>
      <c r="K21" s="151">
        <f t="shared" si="2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2:46" s="3" customFormat="1" ht="17.649999999999999" customHeight="1" x14ac:dyDescent="0.25">
      <c r="B22" s="117">
        <f t="shared" si="3"/>
        <v>43044</v>
      </c>
      <c r="C22" s="113"/>
      <c r="D22" s="113"/>
      <c r="E22" s="114"/>
      <c r="F22" s="115" t="str">
        <f t="shared" si="4"/>
        <v/>
      </c>
      <c r="G22" s="118"/>
      <c r="H22" s="116">
        <f t="shared" si="0"/>
        <v>0</v>
      </c>
      <c r="I22" s="115" t="str">
        <f t="shared" si="1"/>
        <v/>
      </c>
      <c r="J22" s="218"/>
      <c r="K22" s="151">
        <f t="shared" si="2"/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2:46" s="3" customFormat="1" ht="17.649999999999999" customHeight="1" x14ac:dyDescent="0.25">
      <c r="B23" s="117">
        <f t="shared" si="3"/>
        <v>43045</v>
      </c>
      <c r="C23" s="113"/>
      <c r="D23" s="113"/>
      <c r="E23" s="114"/>
      <c r="F23" s="115" t="str">
        <f t="shared" si="4"/>
        <v/>
      </c>
      <c r="G23" s="118"/>
      <c r="H23" s="116">
        <f t="shared" si="0"/>
        <v>0</v>
      </c>
      <c r="I23" s="115" t="str">
        <f t="shared" si="1"/>
        <v/>
      </c>
      <c r="J23" s="218"/>
      <c r="K23" s="151">
        <f t="shared" si="2"/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2:46" s="3" customFormat="1" ht="17.649999999999999" customHeight="1" x14ac:dyDescent="0.25">
      <c r="B24" s="117">
        <f t="shared" si="3"/>
        <v>43046</v>
      </c>
      <c r="C24" s="113"/>
      <c r="D24" s="113"/>
      <c r="E24" s="114"/>
      <c r="F24" s="115" t="str">
        <f t="shared" si="4"/>
        <v/>
      </c>
      <c r="G24" s="118"/>
      <c r="H24" s="116">
        <f t="shared" si="0"/>
        <v>0</v>
      </c>
      <c r="I24" s="115" t="str">
        <f t="shared" si="1"/>
        <v/>
      </c>
      <c r="J24" s="218"/>
      <c r="K24" s="151">
        <f t="shared" si="2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2:46" s="3" customFormat="1" ht="17.649999999999999" customHeight="1" x14ac:dyDescent="0.25">
      <c r="B25" s="117">
        <f t="shared" si="3"/>
        <v>43047</v>
      </c>
      <c r="C25" s="113"/>
      <c r="D25" s="113"/>
      <c r="E25" s="114"/>
      <c r="F25" s="115" t="str">
        <f t="shared" si="4"/>
        <v/>
      </c>
      <c r="G25" s="118"/>
      <c r="H25" s="116">
        <f t="shared" si="0"/>
        <v>0</v>
      </c>
      <c r="I25" s="115" t="str">
        <f t="shared" si="1"/>
        <v/>
      </c>
      <c r="J25" s="218"/>
      <c r="K25" s="151">
        <f t="shared" si="2"/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2:46" s="3" customFormat="1" ht="17.649999999999999" customHeight="1" x14ac:dyDescent="0.25">
      <c r="B26" s="117">
        <f t="shared" si="3"/>
        <v>43048</v>
      </c>
      <c r="C26" s="113"/>
      <c r="D26" s="113"/>
      <c r="E26" s="114"/>
      <c r="F26" s="115" t="str">
        <f>IF(E26&lt;&gt;"","",IF(C26&gt;0,D26-C26,""))</f>
        <v/>
      </c>
      <c r="G26" s="118"/>
      <c r="H26" s="116">
        <f t="shared" si="0"/>
        <v>0</v>
      </c>
      <c r="I26" s="115" t="str">
        <f t="shared" si="1"/>
        <v/>
      </c>
      <c r="J26" s="218"/>
      <c r="K26" s="151">
        <f t="shared" si="2"/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2:46" s="3" customFormat="1" ht="17.649999999999999" customHeight="1" x14ac:dyDescent="0.25">
      <c r="B27" s="117">
        <f t="shared" si="3"/>
        <v>43049</v>
      </c>
      <c r="C27" s="113"/>
      <c r="D27" s="113"/>
      <c r="E27" s="114"/>
      <c r="F27" s="115" t="str">
        <f>IF(E27&lt;&gt;"","",IF(C27&gt;0,D27-C27,""))</f>
        <v/>
      </c>
      <c r="G27" s="118"/>
      <c r="H27" s="116">
        <f t="shared" si="0"/>
        <v>0</v>
      </c>
      <c r="I27" s="115" t="str">
        <f>IF(E27&lt;&gt;"",K27,"")</f>
        <v/>
      </c>
      <c r="J27" s="218"/>
      <c r="K27" s="151">
        <f>IF(D27-C27&gt;$M$17,D27-C27-$M$18,D27-C27)</f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2:46" s="3" customFormat="1" ht="17.649999999999999" customHeight="1" x14ac:dyDescent="0.25">
      <c r="B28" s="117">
        <f t="shared" si="3"/>
        <v>43050</v>
      </c>
      <c r="C28" s="113"/>
      <c r="D28" s="113"/>
      <c r="E28" s="114"/>
      <c r="F28" s="115" t="str">
        <f>IF(E28&lt;&gt;"","",IF(C28&gt;0,D28-C28,""))</f>
        <v/>
      </c>
      <c r="G28" s="118"/>
      <c r="H28" s="116">
        <f t="shared" si="0"/>
        <v>0</v>
      </c>
      <c r="I28" s="115" t="str">
        <f t="shared" ref="I28:I48" si="5">IF(E28&lt;&gt;"",K28,"")</f>
        <v/>
      </c>
      <c r="J28" s="218"/>
      <c r="K28" s="151">
        <f t="shared" ref="K28:K48" si="6">IF(D28-C28&gt;$M$17,D28-C28-$M$18,D28-C28)</f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2:46" s="3" customFormat="1" ht="17.649999999999999" customHeight="1" x14ac:dyDescent="0.25">
      <c r="B29" s="117">
        <f t="shared" si="3"/>
        <v>43051</v>
      </c>
      <c r="C29" s="113"/>
      <c r="D29" s="113"/>
      <c r="E29" s="114"/>
      <c r="F29" s="115" t="str">
        <f t="shared" si="4"/>
        <v/>
      </c>
      <c r="G29" s="118"/>
      <c r="H29" s="116">
        <f t="shared" si="0"/>
        <v>0</v>
      </c>
      <c r="I29" s="115" t="str">
        <f t="shared" si="5"/>
        <v/>
      </c>
      <c r="J29" s="218"/>
      <c r="K29" s="151">
        <f t="shared" si="6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2:46" s="3" customFormat="1" ht="17.649999999999999" customHeight="1" x14ac:dyDescent="0.25">
      <c r="B30" s="117">
        <f t="shared" si="3"/>
        <v>43052</v>
      </c>
      <c r="C30" s="113"/>
      <c r="D30" s="113"/>
      <c r="E30" s="114"/>
      <c r="F30" s="115" t="str">
        <f t="shared" si="4"/>
        <v/>
      </c>
      <c r="G30" s="118"/>
      <c r="H30" s="116">
        <f t="shared" si="0"/>
        <v>0</v>
      </c>
      <c r="I30" s="115" t="str">
        <f t="shared" si="5"/>
        <v/>
      </c>
      <c r="J30" s="218"/>
      <c r="K30" s="151">
        <f t="shared" si="6"/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2:46" s="3" customFormat="1" ht="17.649999999999999" customHeight="1" x14ac:dyDescent="0.25">
      <c r="B31" s="117">
        <f t="shared" si="3"/>
        <v>43053</v>
      </c>
      <c r="C31" s="113"/>
      <c r="D31" s="113"/>
      <c r="E31" s="114"/>
      <c r="F31" s="115" t="str">
        <f t="shared" si="4"/>
        <v/>
      </c>
      <c r="G31" s="118"/>
      <c r="H31" s="116">
        <f t="shared" si="0"/>
        <v>0</v>
      </c>
      <c r="I31" s="115" t="str">
        <f t="shared" si="5"/>
        <v/>
      </c>
      <c r="J31" s="218"/>
      <c r="K31" s="151">
        <f t="shared" si="6"/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2:46" s="3" customFormat="1" ht="17.649999999999999" customHeight="1" x14ac:dyDescent="0.25">
      <c r="B32" s="117">
        <f t="shared" si="3"/>
        <v>43054</v>
      </c>
      <c r="C32" s="113"/>
      <c r="D32" s="113"/>
      <c r="E32" s="114"/>
      <c r="F32" s="115" t="str">
        <f t="shared" si="4"/>
        <v/>
      </c>
      <c r="G32" s="118"/>
      <c r="H32" s="116">
        <f t="shared" si="0"/>
        <v>0</v>
      </c>
      <c r="I32" s="115" t="str">
        <f t="shared" si="5"/>
        <v/>
      </c>
      <c r="J32" s="218"/>
      <c r="K32" s="151">
        <f t="shared" si="6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2:44" s="3" customFormat="1" ht="17.649999999999999" customHeight="1" x14ac:dyDescent="0.25">
      <c r="B33" s="117">
        <f t="shared" si="3"/>
        <v>43055</v>
      </c>
      <c r="C33" s="113"/>
      <c r="D33" s="113"/>
      <c r="E33" s="114"/>
      <c r="F33" s="115" t="str">
        <f t="shared" si="4"/>
        <v/>
      </c>
      <c r="G33" s="118"/>
      <c r="H33" s="116">
        <f t="shared" si="0"/>
        <v>0</v>
      </c>
      <c r="I33" s="115" t="str">
        <f t="shared" si="5"/>
        <v/>
      </c>
      <c r="J33" s="218"/>
      <c r="K33" s="151">
        <f t="shared" si="6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2:44" s="3" customFormat="1" ht="17.649999999999999" customHeight="1" x14ac:dyDescent="0.25">
      <c r="B34" s="117">
        <f t="shared" si="3"/>
        <v>43056</v>
      </c>
      <c r="C34" s="113"/>
      <c r="D34" s="113"/>
      <c r="E34" s="114"/>
      <c r="F34" s="115" t="str">
        <f t="shared" si="4"/>
        <v/>
      </c>
      <c r="G34" s="118"/>
      <c r="H34" s="116">
        <f t="shared" si="0"/>
        <v>0</v>
      </c>
      <c r="I34" s="115" t="str">
        <f t="shared" si="5"/>
        <v/>
      </c>
      <c r="J34" s="218"/>
      <c r="K34" s="151">
        <f t="shared" si="6"/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2:44" s="3" customFormat="1" ht="17.649999999999999" customHeight="1" x14ac:dyDescent="0.25">
      <c r="B35" s="117">
        <f t="shared" si="3"/>
        <v>43057</v>
      </c>
      <c r="C35" s="113"/>
      <c r="D35" s="113"/>
      <c r="E35" s="114"/>
      <c r="F35" s="115" t="str">
        <f>IF(E35&lt;&gt;"","",IF(C35&gt;0,D35-C35,""))</f>
        <v/>
      </c>
      <c r="G35" s="118"/>
      <c r="H35" s="116">
        <f>IF(G35&lt;&gt;"",D35-C35-G35,IF(E35&lt;&gt;"","",K35))</f>
        <v>0</v>
      </c>
      <c r="I35" s="115" t="str">
        <f t="shared" si="5"/>
        <v/>
      </c>
      <c r="J35" s="218"/>
      <c r="K35" s="151">
        <f>IF(D35-C35&gt;$M$17,D35-C35-$M$18,D35-C35)</f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2:44" s="3" customFormat="1" ht="17.649999999999999" customHeight="1" x14ac:dyDescent="0.25">
      <c r="B36" s="117">
        <f t="shared" si="3"/>
        <v>43058</v>
      </c>
      <c r="C36" s="113"/>
      <c r="D36" s="113"/>
      <c r="E36" s="114"/>
      <c r="F36" s="115" t="str">
        <f>IF(E36&lt;&gt;"","",IF(C36&gt;0,D36-C36,""))</f>
        <v/>
      </c>
      <c r="G36" s="118"/>
      <c r="H36" s="116">
        <f t="shared" ref="H36:H48" si="7">IF(G36&lt;&gt;"",D36-C36-G36,IF(E36&lt;&gt;"","",K36))</f>
        <v>0</v>
      </c>
      <c r="I36" s="115" t="str">
        <f t="shared" si="5"/>
        <v/>
      </c>
      <c r="J36" s="218"/>
      <c r="K36" s="151">
        <f t="shared" si="6"/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2:44" s="3" customFormat="1" ht="17.649999999999999" customHeight="1" x14ac:dyDescent="0.25">
      <c r="B37" s="117">
        <f t="shared" si="3"/>
        <v>43059</v>
      </c>
      <c r="C37" s="113"/>
      <c r="D37" s="113"/>
      <c r="E37" s="114"/>
      <c r="F37" s="115" t="str">
        <f>IF(E37&lt;&gt;"","",IF(C37&gt;0,D37-C37,""))</f>
        <v/>
      </c>
      <c r="G37" s="118"/>
      <c r="H37" s="116">
        <f t="shared" si="7"/>
        <v>0</v>
      </c>
      <c r="I37" s="115" t="str">
        <f t="shared" si="5"/>
        <v/>
      </c>
      <c r="J37" s="218"/>
      <c r="K37" s="151">
        <f t="shared" si="6"/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2:44" s="3" customFormat="1" ht="17.649999999999999" customHeight="1" x14ac:dyDescent="0.25">
      <c r="B38" s="117">
        <f t="shared" si="3"/>
        <v>43060</v>
      </c>
      <c r="C38" s="113"/>
      <c r="D38" s="113"/>
      <c r="E38" s="114"/>
      <c r="F38" s="115" t="str">
        <f t="shared" si="4"/>
        <v/>
      </c>
      <c r="G38" s="118"/>
      <c r="H38" s="116">
        <f t="shared" si="7"/>
        <v>0</v>
      </c>
      <c r="I38" s="115" t="str">
        <f t="shared" si="5"/>
        <v/>
      </c>
      <c r="J38" s="218"/>
      <c r="K38" s="151">
        <f t="shared" si="6"/>
        <v>0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2:44" s="3" customFormat="1" ht="17.649999999999999" customHeight="1" x14ac:dyDescent="0.25">
      <c r="B39" s="117">
        <f t="shared" si="3"/>
        <v>43061</v>
      </c>
      <c r="C39" s="113"/>
      <c r="D39" s="113"/>
      <c r="E39" s="114"/>
      <c r="F39" s="115" t="str">
        <f t="shared" si="4"/>
        <v/>
      </c>
      <c r="G39" s="118"/>
      <c r="H39" s="116">
        <f t="shared" si="7"/>
        <v>0</v>
      </c>
      <c r="I39" s="115" t="str">
        <f t="shared" si="5"/>
        <v/>
      </c>
      <c r="J39" s="218"/>
      <c r="K39" s="151">
        <f t="shared" si="6"/>
        <v>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2:44" s="3" customFormat="1" ht="17.649999999999999" customHeight="1" x14ac:dyDescent="0.25">
      <c r="B40" s="117">
        <f t="shared" si="3"/>
        <v>43062</v>
      </c>
      <c r="C40" s="113"/>
      <c r="D40" s="113"/>
      <c r="E40" s="114"/>
      <c r="F40" s="115" t="str">
        <f t="shared" si="4"/>
        <v/>
      </c>
      <c r="G40" s="118"/>
      <c r="H40" s="116">
        <f t="shared" si="7"/>
        <v>0</v>
      </c>
      <c r="I40" s="115" t="str">
        <f t="shared" si="5"/>
        <v/>
      </c>
      <c r="J40" s="218"/>
      <c r="K40" s="151">
        <f t="shared" si="6"/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2:44" s="3" customFormat="1" ht="17.649999999999999" customHeight="1" x14ac:dyDescent="0.25">
      <c r="B41" s="117">
        <f t="shared" si="3"/>
        <v>43063</v>
      </c>
      <c r="C41" s="113"/>
      <c r="D41" s="113"/>
      <c r="E41" s="114"/>
      <c r="F41" s="115" t="str">
        <f t="shared" si="4"/>
        <v/>
      </c>
      <c r="G41" s="118"/>
      <c r="H41" s="116">
        <f t="shared" si="7"/>
        <v>0</v>
      </c>
      <c r="I41" s="115" t="str">
        <f t="shared" si="5"/>
        <v/>
      </c>
      <c r="J41" s="218"/>
      <c r="K41" s="151">
        <f t="shared" si="6"/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2:44" s="3" customFormat="1" ht="17.649999999999999" customHeight="1" x14ac:dyDescent="0.25">
      <c r="B42" s="117">
        <f t="shared" si="3"/>
        <v>43064</v>
      </c>
      <c r="C42" s="113"/>
      <c r="D42" s="113"/>
      <c r="E42" s="114"/>
      <c r="F42" s="115" t="str">
        <f t="shared" si="4"/>
        <v/>
      </c>
      <c r="G42" s="118"/>
      <c r="H42" s="116">
        <f t="shared" si="7"/>
        <v>0</v>
      </c>
      <c r="I42" s="115" t="str">
        <f t="shared" si="5"/>
        <v/>
      </c>
      <c r="J42" s="218"/>
      <c r="K42" s="151">
        <f t="shared" si="6"/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2:44" s="3" customFormat="1" ht="17.649999999999999" customHeight="1" x14ac:dyDescent="0.25">
      <c r="B43" s="117">
        <f t="shared" si="3"/>
        <v>43065</v>
      </c>
      <c r="C43" s="113"/>
      <c r="D43" s="113"/>
      <c r="E43" s="114"/>
      <c r="F43" s="115" t="str">
        <f>IF(E43&lt;&gt;"","",IF(C43&gt;0,D43-C43,""))</f>
        <v/>
      </c>
      <c r="G43" s="118"/>
      <c r="H43" s="116">
        <f t="shared" si="7"/>
        <v>0</v>
      </c>
      <c r="I43" s="115" t="str">
        <f t="shared" si="5"/>
        <v/>
      </c>
      <c r="J43" s="218"/>
      <c r="K43" s="151">
        <f t="shared" si="6"/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2:44" s="3" customFormat="1" ht="17.649999999999999" customHeight="1" x14ac:dyDescent="0.25">
      <c r="B44" s="117">
        <f t="shared" si="3"/>
        <v>43066</v>
      </c>
      <c r="C44" s="113"/>
      <c r="D44" s="113"/>
      <c r="E44" s="114"/>
      <c r="F44" s="115" t="str">
        <f>IF(E44&lt;&gt;"","",IF(C44&gt;0,D44-C44,""))</f>
        <v/>
      </c>
      <c r="G44" s="118"/>
      <c r="H44" s="116">
        <f t="shared" si="7"/>
        <v>0</v>
      </c>
      <c r="I44" s="115" t="str">
        <f t="shared" si="5"/>
        <v/>
      </c>
      <c r="J44" s="218"/>
      <c r="K44" s="151">
        <f t="shared" si="6"/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2:44" s="3" customFormat="1" ht="17.649999999999999" customHeight="1" x14ac:dyDescent="0.25">
      <c r="B45" s="117">
        <f t="shared" si="3"/>
        <v>43067</v>
      </c>
      <c r="C45" s="113"/>
      <c r="D45" s="113"/>
      <c r="E45" s="114"/>
      <c r="F45" s="115" t="str">
        <f>IF(E45&lt;&gt;"","",IF(C45&gt;0,D45-C45,""))</f>
        <v/>
      </c>
      <c r="G45" s="118"/>
      <c r="H45" s="116">
        <f t="shared" si="7"/>
        <v>0</v>
      </c>
      <c r="I45" s="115" t="str">
        <f t="shared" si="5"/>
        <v/>
      </c>
      <c r="J45" s="218"/>
      <c r="K45" s="151">
        <f t="shared" si="6"/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2:44" s="3" customFormat="1" ht="17.649999999999999" customHeight="1" x14ac:dyDescent="0.25">
      <c r="B46" s="117">
        <f>IF(MONTH($B$45)=MONTH($B$45+1),$B$45+1,"")</f>
        <v>43068</v>
      </c>
      <c r="C46" s="113"/>
      <c r="D46" s="113"/>
      <c r="E46" s="114"/>
      <c r="F46" s="115" t="str">
        <f t="shared" si="4"/>
        <v/>
      </c>
      <c r="G46" s="118"/>
      <c r="H46" s="116">
        <f t="shared" si="7"/>
        <v>0</v>
      </c>
      <c r="I46" s="115" t="str">
        <f t="shared" si="5"/>
        <v/>
      </c>
      <c r="J46" s="218"/>
      <c r="K46" s="151">
        <f t="shared" si="6"/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2:44" s="3" customFormat="1" ht="17.649999999999999" customHeight="1" x14ac:dyDescent="0.25">
      <c r="B47" s="117">
        <f>IF(MONTH($B$45)=MONTH($B$45+2),$B$45+2,"")</f>
        <v>43069</v>
      </c>
      <c r="C47" s="113"/>
      <c r="D47" s="113"/>
      <c r="E47" s="114"/>
      <c r="F47" s="115" t="str">
        <f t="shared" si="4"/>
        <v/>
      </c>
      <c r="G47" s="118"/>
      <c r="H47" s="116">
        <f t="shared" si="7"/>
        <v>0</v>
      </c>
      <c r="I47" s="115" t="str">
        <f t="shared" si="5"/>
        <v/>
      </c>
      <c r="J47" s="218"/>
      <c r="K47" s="151">
        <f t="shared" si="6"/>
        <v>0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2:44" s="3" customFormat="1" ht="17.649999999999999" customHeight="1" x14ac:dyDescent="0.25">
      <c r="B48" s="117" t="str">
        <f>IF(MONTH($B$45)=MONTH($B$45+3),$B$45+3,"")</f>
        <v/>
      </c>
      <c r="C48" s="113"/>
      <c r="D48" s="113"/>
      <c r="E48" s="114"/>
      <c r="F48" s="115" t="str">
        <f t="shared" si="4"/>
        <v/>
      </c>
      <c r="G48" s="118"/>
      <c r="H48" s="116">
        <f t="shared" si="7"/>
        <v>0</v>
      </c>
      <c r="I48" s="115" t="str">
        <f t="shared" si="5"/>
        <v/>
      </c>
      <c r="J48" s="218"/>
      <c r="K48" s="151">
        <f t="shared" si="6"/>
        <v>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2:46" s="3" customFormat="1" ht="17.45" customHeight="1" thickBot="1" x14ac:dyDescent="0.3">
      <c r="B49" s="38"/>
      <c r="C49" s="11"/>
      <c r="D49" s="11"/>
      <c r="E49" s="130"/>
      <c r="F49" s="130"/>
      <c r="G49" s="130"/>
      <c r="H49" s="120" t="str">
        <f>IF(SUM(H18:H48)=0,"0:00",SUM(H18:H48))</f>
        <v>0:00</v>
      </c>
      <c r="I49" s="131" t="str">
        <f>IF(SUM(I18:I48)=0,"0:00",SUM(I18:I48))</f>
        <v>0:00</v>
      </c>
      <c r="J49" s="203"/>
      <c r="K49" s="113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2:46" s="3" customFormat="1" ht="17.25" customHeight="1" thickBot="1" x14ac:dyDescent="0.3">
      <c r="B50" s="126"/>
      <c r="C50" s="11"/>
      <c r="D50" s="11"/>
      <c r="E50" s="38"/>
      <c r="F50" s="130"/>
      <c r="G50" s="132" t="s">
        <v>2</v>
      </c>
      <c r="H50" s="119">
        <f>+H49+I49</f>
        <v>0</v>
      </c>
      <c r="I50" s="134"/>
      <c r="J50" s="134"/>
      <c r="K50" s="39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2:46" s="3" customFormat="1" ht="17.25" customHeight="1" x14ac:dyDescent="0.25">
      <c r="B51" s="9"/>
      <c r="C51" s="214" t="s">
        <v>52</v>
      </c>
      <c r="D51" s="210"/>
      <c r="E51" s="11"/>
      <c r="F51" s="30"/>
      <c r="G51" s="44"/>
      <c r="H51" s="133"/>
      <c r="I51" s="4"/>
      <c r="J51" s="4"/>
      <c r="K51" s="39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2:46" s="3" customFormat="1" ht="14.25" customHeight="1" x14ac:dyDescent="0.25">
      <c r="B52" s="9"/>
      <c r="C52" s="121" t="s">
        <v>50</v>
      </c>
      <c r="D52" s="121" t="s">
        <v>50</v>
      </c>
      <c r="E52" s="122"/>
      <c r="F52" s="121"/>
      <c r="G52" s="207"/>
      <c r="H52" s="201"/>
      <c r="I52" s="208"/>
      <c r="J52" s="134"/>
      <c r="K52" s="39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2:46" s="3" customFormat="1" ht="12.75" x14ac:dyDescent="0.25">
      <c r="B53" s="9"/>
      <c r="C53" s="121" t="s">
        <v>51</v>
      </c>
      <c r="D53" s="121" t="s">
        <v>51</v>
      </c>
      <c r="E53" s="121" t="s">
        <v>36</v>
      </c>
      <c r="F53" s="121"/>
      <c r="G53" s="122"/>
      <c r="H53" s="121" t="s">
        <v>47</v>
      </c>
      <c r="I53" s="121" t="s">
        <v>47</v>
      </c>
      <c r="J53" s="205"/>
      <c r="K53" s="11"/>
      <c r="L53" s="11"/>
      <c r="M53" s="39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:46" s="3" customFormat="1" ht="12.75" x14ac:dyDescent="0.25">
      <c r="B54" s="9"/>
      <c r="C54" s="121" t="s">
        <v>97</v>
      </c>
      <c r="D54" s="121" t="s">
        <v>97</v>
      </c>
      <c r="E54" s="123" t="s">
        <v>37</v>
      </c>
      <c r="F54" s="121" t="s">
        <v>46</v>
      </c>
      <c r="G54" s="121" t="s">
        <v>46</v>
      </c>
      <c r="H54" s="121" t="s">
        <v>48</v>
      </c>
      <c r="I54" s="121" t="s">
        <v>49</v>
      </c>
      <c r="J54" s="205"/>
      <c r="K54" s="11"/>
      <c r="L54" s="11"/>
      <c r="M54" s="3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:46" s="3" customFormat="1" ht="15" thickBot="1" x14ac:dyDescent="0.3">
      <c r="B55" s="9"/>
      <c r="C55" s="121" t="s">
        <v>96</v>
      </c>
      <c r="D55" s="121" t="s">
        <v>98</v>
      </c>
      <c r="E55" s="121" t="s">
        <v>55</v>
      </c>
      <c r="F55" s="121" t="s">
        <v>69</v>
      </c>
      <c r="G55" s="121" t="s">
        <v>70</v>
      </c>
      <c r="H55" s="121" t="s">
        <v>71</v>
      </c>
      <c r="I55" s="121" t="s">
        <v>72</v>
      </c>
      <c r="J55" s="205"/>
      <c r="K55" s="11"/>
      <c r="L55" s="11"/>
      <c r="M55" s="3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:46" s="3" customFormat="1" ht="18" customHeight="1" thickBot="1" x14ac:dyDescent="0.3">
      <c r="B56" s="9"/>
      <c r="C56" s="137">
        <v>0</v>
      </c>
      <c r="D56" s="138">
        <v>0</v>
      </c>
      <c r="E56" s="124">
        <f>J13</f>
        <v>0</v>
      </c>
      <c r="F56" s="125">
        <f>+IF(H50-E56&lt;0,0,IF(H50-E56&gt;F57,F57,H50-E56))</f>
        <v>0</v>
      </c>
      <c r="G56" s="125">
        <f>+IF(E56-H50&gt;0,E56-H50,0)</f>
        <v>0</v>
      </c>
      <c r="H56" s="125">
        <f>+IF((F56+C56-G56-D56)&gt;0,IF((F56+C56-G56-D56)&gt;L57,L57,(F56+C56-G56-D56)),0)</f>
        <v>0</v>
      </c>
      <c r="I56" s="159">
        <f>+IF(H56&gt;0,0,IF(G56-C56-F56&gt;G56,R56+D56,G56+D56-C56-F56))</f>
        <v>0</v>
      </c>
      <c r="J56" s="203"/>
      <c r="K56" s="11"/>
      <c r="L56" s="152">
        <v>0.83333333333333337</v>
      </c>
      <c r="M56" s="3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2:46" s="3" customFormat="1" ht="15" x14ac:dyDescent="0.25">
      <c r="B57" s="215" t="s">
        <v>101</v>
      </c>
      <c r="C57" s="5"/>
      <c r="D57" s="6"/>
      <c r="E57" s="7"/>
      <c r="F57" s="7">
        <f>+E56*0.5</f>
        <v>0</v>
      </c>
      <c r="G57" s="7">
        <f>E56*0.2</f>
        <v>0</v>
      </c>
      <c r="H57" s="157" t="s">
        <v>40</v>
      </c>
      <c r="I57" s="8"/>
      <c r="J57" s="8"/>
      <c r="K57" s="11"/>
      <c r="L57" s="152">
        <v>8.3333333333333339</v>
      </c>
      <c r="M57" s="39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2:46" s="11" customFormat="1" ht="15" x14ac:dyDescent="0.25">
      <c r="B58" s="142"/>
      <c r="C58" s="216" t="s">
        <v>102</v>
      </c>
      <c r="D58" s="144"/>
      <c r="E58" s="7"/>
      <c r="F58" s="7"/>
      <c r="G58" s="7"/>
      <c r="H58" s="145"/>
      <c r="I58" s="146"/>
      <c r="J58" s="146"/>
      <c r="M58" s="39"/>
    </row>
    <row r="59" spans="2:46" s="11" customFormat="1" ht="15" x14ac:dyDescent="0.25">
      <c r="B59" s="142"/>
      <c r="C59" s="143"/>
      <c r="D59" s="144"/>
      <c r="E59" s="7"/>
      <c r="F59" s="7"/>
      <c r="G59" s="7"/>
      <c r="H59" s="145"/>
      <c r="I59" s="146"/>
      <c r="J59" s="146"/>
      <c r="M59" s="39"/>
    </row>
    <row r="60" spans="2:46" s="3" customFormat="1" ht="15" x14ac:dyDescent="0.25">
      <c r="B60" s="9" t="s">
        <v>38</v>
      </c>
      <c r="C60" s="10"/>
      <c r="D60" s="10"/>
      <c r="E60" s="10"/>
      <c r="F60" s="11"/>
      <c r="G60" s="10"/>
      <c r="H60" s="10"/>
      <c r="I60" s="10"/>
      <c r="J60" s="10"/>
      <c r="K60" s="11"/>
      <c r="L60" s="11"/>
      <c r="M60" s="39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2:46" x14ac:dyDescent="0.25">
      <c r="B61" s="12"/>
      <c r="C61" s="12"/>
      <c r="D61" s="12"/>
      <c r="E61" s="12"/>
      <c r="F61" s="13"/>
      <c r="G61" s="14"/>
      <c r="H61" s="15"/>
      <c r="I61" s="16"/>
      <c r="J61" s="16"/>
      <c r="M61" s="12"/>
    </row>
    <row r="62" spans="2:46" x14ac:dyDescent="0.25">
      <c r="B62" s="12"/>
      <c r="C62" s="12"/>
      <c r="D62" s="12"/>
      <c r="E62" s="12"/>
      <c r="F62" s="13"/>
      <c r="G62" s="14"/>
      <c r="H62" s="15"/>
      <c r="I62" s="16"/>
      <c r="J62" s="16"/>
      <c r="M62" s="12"/>
    </row>
    <row r="63" spans="2:46" ht="15.95" customHeight="1" x14ac:dyDescent="0.25">
      <c r="B63" s="45"/>
      <c r="C63" s="13"/>
      <c r="D63" s="18"/>
      <c r="E63" s="18"/>
      <c r="F63" s="18"/>
      <c r="G63" s="17"/>
      <c r="H63" s="17"/>
      <c r="I63" s="12"/>
      <c r="J63" s="12"/>
      <c r="AR63" s="1"/>
      <c r="AS63" s="1"/>
      <c r="AT63" s="1"/>
    </row>
    <row r="64" spans="2:46" s="40" customFormat="1" ht="32.25" customHeight="1" x14ac:dyDescent="0.2">
      <c r="B64" s="12" t="s">
        <v>0</v>
      </c>
      <c r="C64" s="139"/>
      <c r="D64" s="139" t="s">
        <v>65</v>
      </c>
      <c r="E64" s="16"/>
      <c r="F64" s="12"/>
      <c r="G64" s="20"/>
      <c r="H64" s="20"/>
      <c r="I64" s="22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2:63" ht="15" customHeight="1" x14ac:dyDescent="0.2">
      <c r="B65" s="21"/>
      <c r="C65" s="22"/>
      <c r="D65" s="22"/>
      <c r="E65" s="22"/>
      <c r="F65" s="23"/>
      <c r="G65" s="24"/>
      <c r="H65" s="25"/>
      <c r="I65" s="26"/>
      <c r="J65" s="26"/>
      <c r="M65" s="12"/>
    </row>
    <row r="66" spans="2:63" ht="15" customHeight="1" x14ac:dyDescent="0.25">
      <c r="B66" s="27"/>
      <c r="C66" s="12"/>
      <c r="D66" s="12"/>
      <c r="E66" s="12"/>
      <c r="F66" s="28"/>
      <c r="G66" s="14"/>
      <c r="H66" s="16"/>
      <c r="I66" s="29"/>
      <c r="J66" s="29"/>
      <c r="M66" s="12"/>
    </row>
    <row r="67" spans="2:63" ht="15" customHeight="1" x14ac:dyDescent="0.25">
      <c r="B67" s="12"/>
      <c r="C67" s="12"/>
      <c r="D67" s="12"/>
      <c r="E67" s="12"/>
      <c r="F67" s="13"/>
      <c r="G67" s="14"/>
      <c r="H67" s="15"/>
      <c r="I67" s="16"/>
      <c r="J67" s="16"/>
      <c r="M67" s="12"/>
    </row>
    <row r="68" spans="2:63" ht="15" customHeight="1" x14ac:dyDescent="0.25">
      <c r="B68" s="140"/>
      <c r="C68" s="141"/>
      <c r="D68" s="235"/>
      <c r="E68" s="235"/>
      <c r="F68" s="13"/>
      <c r="G68" s="13"/>
      <c r="H68" s="13"/>
      <c r="I68" s="13"/>
      <c r="J68" s="13"/>
      <c r="M68" s="12"/>
    </row>
    <row r="69" spans="2:63" ht="15" customHeight="1" x14ac:dyDescent="0.25">
      <c r="B69" s="17"/>
      <c r="C69" s="17"/>
      <c r="D69" s="17"/>
      <c r="E69" s="17"/>
      <c r="F69" s="17"/>
      <c r="G69" s="17"/>
      <c r="H69" s="17"/>
      <c r="I69" s="17"/>
      <c r="J69" s="17"/>
      <c r="M69" s="12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</row>
    <row r="70" spans="2:63" x14ac:dyDescent="0.25">
      <c r="B70" s="17"/>
      <c r="C70" s="17"/>
      <c r="D70" s="17"/>
      <c r="E70" s="17"/>
      <c r="F70" s="17"/>
      <c r="G70" s="17"/>
      <c r="H70" s="17"/>
      <c r="I70" s="17"/>
      <c r="J70" s="17"/>
      <c r="M70" s="12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</row>
    <row r="71" spans="2:63" x14ac:dyDescent="0.25">
      <c r="B71" s="17"/>
      <c r="C71" s="17"/>
      <c r="D71" s="17"/>
      <c r="E71" s="17"/>
      <c r="F71" s="17"/>
      <c r="G71" s="17"/>
      <c r="H71" s="17"/>
      <c r="I71" s="17"/>
      <c r="J71" s="17"/>
      <c r="M71" s="12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</row>
    <row r="72" spans="2:63" x14ac:dyDescent="0.25">
      <c r="B72" s="17"/>
      <c r="C72" s="17"/>
      <c r="D72" s="17"/>
      <c r="E72" s="17"/>
      <c r="F72" s="17"/>
      <c r="G72" s="17"/>
      <c r="H72" s="17"/>
      <c r="I72" s="17"/>
      <c r="J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</row>
    <row r="73" spans="2:63" x14ac:dyDescent="0.25">
      <c r="B73" s="17"/>
      <c r="C73" s="17"/>
      <c r="D73" s="17"/>
      <c r="E73" s="17"/>
      <c r="F73" s="17"/>
      <c r="G73" s="17"/>
      <c r="H73" s="17"/>
      <c r="I73" s="17"/>
      <c r="J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</row>
    <row r="74" spans="2:63" x14ac:dyDescent="0.25">
      <c r="B74" s="17"/>
      <c r="C74" s="17"/>
      <c r="D74" s="17"/>
      <c r="E74" s="17"/>
      <c r="F74" s="17"/>
      <c r="G74" s="17"/>
      <c r="H74" s="17"/>
      <c r="I74" s="17"/>
      <c r="J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</row>
    <row r="75" spans="2:63" x14ac:dyDescent="0.25">
      <c r="B75" s="17"/>
      <c r="C75" s="17"/>
      <c r="D75" s="17"/>
      <c r="E75" s="17"/>
      <c r="F75" s="17"/>
      <c r="G75" s="17"/>
      <c r="H75" s="17"/>
      <c r="I75" s="17"/>
      <c r="J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</row>
    <row r="76" spans="2:63" x14ac:dyDescent="0.25">
      <c r="B76" s="17"/>
      <c r="C76" s="17"/>
      <c r="D76" s="17"/>
      <c r="E76" s="17"/>
      <c r="F76" s="17"/>
      <c r="G76" s="17"/>
      <c r="H76" s="17"/>
      <c r="I76" s="17"/>
      <c r="J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</row>
    <row r="77" spans="2:63" x14ac:dyDescent="0.25">
      <c r="B77" s="17"/>
      <c r="C77" s="17"/>
      <c r="D77" s="17"/>
      <c r="E77" s="17"/>
      <c r="F77" s="17"/>
      <c r="G77" s="17"/>
      <c r="H77" s="17"/>
      <c r="I77" s="17"/>
      <c r="J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</row>
    <row r="78" spans="2:63" x14ac:dyDescent="0.25">
      <c r="B78" s="17"/>
      <c r="C78" s="17"/>
      <c r="D78" s="17"/>
      <c r="E78" s="17"/>
      <c r="F78" s="17"/>
      <c r="G78" s="17"/>
      <c r="H78" s="17"/>
      <c r="I78" s="17"/>
      <c r="J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</row>
    <row r="79" spans="2:63" x14ac:dyDescent="0.25">
      <c r="B79" s="17"/>
      <c r="C79" s="17"/>
      <c r="D79" s="17"/>
      <c r="E79" s="17"/>
      <c r="F79" s="17"/>
      <c r="G79" s="17"/>
      <c r="H79" s="17"/>
      <c r="I79" s="17"/>
      <c r="J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</row>
    <row r="80" spans="2:63" x14ac:dyDescent="0.25">
      <c r="B80" s="17"/>
      <c r="C80" s="17"/>
      <c r="D80" s="17"/>
      <c r="E80" s="17"/>
      <c r="F80" s="17"/>
      <c r="G80" s="17"/>
      <c r="H80" s="17"/>
      <c r="I80" s="17"/>
      <c r="J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</row>
    <row r="81" spans="2:63" x14ac:dyDescent="0.25">
      <c r="B81" s="17"/>
      <c r="C81" s="17"/>
      <c r="D81" s="17"/>
      <c r="E81" s="17"/>
      <c r="F81" s="17"/>
      <c r="G81" s="17"/>
      <c r="H81" s="17"/>
      <c r="I81" s="17"/>
      <c r="J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</row>
    <row r="82" spans="2:63" x14ac:dyDescent="0.25">
      <c r="B82" s="17"/>
      <c r="C82" s="17"/>
      <c r="D82" s="17"/>
      <c r="E82" s="17"/>
      <c r="F82" s="17"/>
      <c r="G82" s="17"/>
      <c r="H82" s="17"/>
      <c r="I82" s="17"/>
      <c r="J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</row>
    <row r="83" spans="2:63" x14ac:dyDescent="0.25">
      <c r="B83" s="17"/>
      <c r="C83" s="17"/>
      <c r="D83" s="17"/>
      <c r="E83" s="17"/>
      <c r="F83" s="17"/>
      <c r="G83" s="17"/>
      <c r="H83" s="17"/>
      <c r="I83" s="17"/>
      <c r="J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</row>
    <row r="84" spans="2:63" x14ac:dyDescent="0.25">
      <c r="B84" s="17"/>
      <c r="C84" s="17"/>
      <c r="D84" s="17"/>
      <c r="E84" s="17"/>
      <c r="F84" s="17"/>
      <c r="G84" s="17"/>
      <c r="H84" s="17"/>
      <c r="I84" s="17"/>
      <c r="J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</row>
    <row r="85" spans="2:63" x14ac:dyDescent="0.25">
      <c r="B85" s="17"/>
      <c r="C85" s="17"/>
      <c r="D85" s="17"/>
      <c r="E85" s="17"/>
      <c r="F85" s="17"/>
      <c r="G85" s="17"/>
      <c r="H85" s="17"/>
      <c r="I85" s="17"/>
      <c r="J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</row>
    <row r="86" spans="2:63" x14ac:dyDescent="0.25">
      <c r="B86" s="17"/>
      <c r="C86" s="17"/>
      <c r="D86" s="17"/>
      <c r="E86" s="17"/>
      <c r="F86" s="17"/>
      <c r="G86" s="17"/>
      <c r="H86" s="17"/>
      <c r="I86" s="17"/>
      <c r="J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</row>
    <row r="87" spans="2:63" x14ac:dyDescent="0.25">
      <c r="B87" s="17"/>
      <c r="C87" s="17"/>
      <c r="D87" s="17"/>
      <c r="E87" s="17"/>
      <c r="F87" s="17"/>
      <c r="G87" s="17"/>
      <c r="H87" s="17"/>
      <c r="I87" s="17"/>
      <c r="J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</row>
    <row r="88" spans="2:63" x14ac:dyDescent="0.25">
      <c r="B88" s="17"/>
      <c r="C88" s="17"/>
      <c r="D88" s="17"/>
      <c r="E88" s="17"/>
      <c r="F88" s="17"/>
      <c r="G88" s="17"/>
      <c r="H88" s="17"/>
      <c r="I88" s="17"/>
      <c r="J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</row>
    <row r="89" spans="2:63" x14ac:dyDescent="0.25">
      <c r="B89" s="17"/>
      <c r="C89" s="17"/>
      <c r="D89" s="17"/>
      <c r="E89" s="17"/>
      <c r="F89" s="17"/>
      <c r="G89" s="17"/>
      <c r="H89" s="17"/>
      <c r="I89" s="17"/>
      <c r="J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</row>
    <row r="90" spans="2:63" x14ac:dyDescent="0.25">
      <c r="B90" s="17"/>
      <c r="C90" s="17"/>
      <c r="D90" s="17"/>
      <c r="E90" s="17"/>
      <c r="F90" s="17"/>
      <c r="G90" s="17"/>
      <c r="H90" s="17"/>
      <c r="I90" s="17"/>
      <c r="J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</row>
    <row r="91" spans="2:63" x14ac:dyDescent="0.25">
      <c r="B91" s="17"/>
      <c r="C91" s="17"/>
      <c r="D91" s="17"/>
      <c r="E91" s="17"/>
      <c r="F91" s="17"/>
      <c r="G91" s="17"/>
      <c r="H91" s="17"/>
      <c r="I91" s="17"/>
      <c r="J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</row>
    <row r="92" spans="2:63" x14ac:dyDescent="0.25">
      <c r="B92" s="17"/>
      <c r="C92" s="17"/>
      <c r="D92" s="17"/>
      <c r="E92" s="17"/>
      <c r="F92" s="17"/>
      <c r="G92" s="17"/>
      <c r="H92" s="17"/>
      <c r="I92" s="17"/>
      <c r="J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</row>
    <row r="93" spans="2:63" x14ac:dyDescent="0.25">
      <c r="B93" s="17"/>
      <c r="C93" s="17"/>
      <c r="D93" s="17"/>
      <c r="E93" s="17"/>
      <c r="F93" s="17"/>
      <c r="G93" s="17"/>
      <c r="H93" s="17"/>
      <c r="I93" s="17"/>
      <c r="J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</row>
    <row r="94" spans="2:63" x14ac:dyDescent="0.25">
      <c r="B94" s="17"/>
      <c r="C94" s="17"/>
      <c r="D94" s="17"/>
      <c r="E94" s="17"/>
      <c r="F94" s="17"/>
      <c r="G94" s="17"/>
      <c r="H94" s="17"/>
      <c r="I94" s="17"/>
      <c r="J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</row>
    <row r="95" spans="2:63" x14ac:dyDescent="0.25">
      <c r="B95" s="17"/>
      <c r="C95" s="17"/>
      <c r="D95" s="17"/>
      <c r="E95" s="17"/>
      <c r="F95" s="17"/>
      <c r="G95" s="17"/>
      <c r="H95" s="17"/>
      <c r="I95" s="17"/>
      <c r="J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</row>
    <row r="96" spans="2:63" x14ac:dyDescent="0.25">
      <c r="B96" s="17"/>
      <c r="C96" s="17"/>
      <c r="D96" s="17"/>
      <c r="E96" s="17"/>
      <c r="F96" s="17"/>
      <c r="G96" s="17"/>
      <c r="H96" s="17"/>
      <c r="I96" s="17"/>
      <c r="J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</row>
    <row r="97" spans="2:63" x14ac:dyDescent="0.25">
      <c r="B97" s="17"/>
      <c r="C97" s="17"/>
      <c r="D97" s="17"/>
      <c r="E97" s="17"/>
      <c r="F97" s="17"/>
      <c r="G97" s="17"/>
      <c r="H97" s="17"/>
      <c r="I97" s="17"/>
      <c r="J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</row>
    <row r="98" spans="2:63" x14ac:dyDescent="0.25">
      <c r="B98" s="17"/>
      <c r="C98" s="17"/>
      <c r="D98" s="17"/>
      <c r="E98" s="17"/>
      <c r="F98" s="17"/>
      <c r="G98" s="17"/>
      <c r="H98" s="17"/>
      <c r="I98" s="17"/>
      <c r="J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</row>
    <row r="99" spans="2:63" x14ac:dyDescent="0.25">
      <c r="B99" s="17"/>
      <c r="C99" s="17"/>
      <c r="D99" s="17"/>
      <c r="E99" s="17"/>
      <c r="F99" s="17"/>
      <c r="G99" s="17"/>
      <c r="H99" s="17"/>
      <c r="I99" s="17"/>
      <c r="J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</row>
    <row r="100" spans="2:63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</row>
    <row r="101" spans="2:63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</row>
    <row r="102" spans="2:63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</row>
    <row r="103" spans="2:63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</row>
    <row r="104" spans="2:63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</row>
    <row r="105" spans="2:63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</row>
    <row r="106" spans="2:63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</row>
    <row r="107" spans="2:63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</row>
    <row r="108" spans="2:63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</row>
    <row r="109" spans="2:63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</row>
    <row r="110" spans="2:63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</row>
    <row r="111" spans="2:63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</row>
    <row r="112" spans="2:63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</row>
    <row r="113" spans="2:63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</row>
    <row r="114" spans="2:63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</row>
    <row r="115" spans="2:63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</row>
    <row r="116" spans="2:63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</row>
    <row r="117" spans="2:63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</row>
    <row r="118" spans="2:63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</row>
    <row r="119" spans="2:63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</row>
    <row r="120" spans="2:63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</row>
    <row r="121" spans="2:63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</row>
    <row r="122" spans="2:63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</row>
    <row r="123" spans="2:63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</row>
    <row r="124" spans="2:63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</row>
    <row r="125" spans="2:63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</row>
    <row r="126" spans="2:63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</row>
    <row r="127" spans="2:63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</row>
    <row r="128" spans="2:63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</row>
    <row r="129" spans="2:63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</row>
    <row r="130" spans="2:63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</row>
    <row r="131" spans="2:63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</row>
    <row r="132" spans="2:63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</row>
    <row r="133" spans="2:63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</row>
    <row r="134" spans="2:63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</row>
    <row r="135" spans="2:63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</row>
    <row r="136" spans="2:63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</row>
    <row r="137" spans="2:63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</row>
    <row r="138" spans="2:63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</row>
    <row r="139" spans="2:63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</row>
    <row r="140" spans="2:63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</row>
    <row r="141" spans="2:63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</row>
    <row r="142" spans="2:63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</row>
    <row r="143" spans="2:63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</row>
    <row r="144" spans="2:63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</row>
    <row r="145" spans="2:63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</row>
    <row r="146" spans="2:63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</row>
    <row r="147" spans="2:63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</row>
    <row r="148" spans="2:63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</row>
    <row r="149" spans="2:63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</row>
    <row r="150" spans="2:63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</row>
    <row r="151" spans="2:63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</row>
    <row r="152" spans="2:63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</row>
    <row r="153" spans="2:63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</row>
    <row r="154" spans="2:63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</row>
    <row r="155" spans="2:63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</row>
    <row r="156" spans="2:63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</row>
    <row r="157" spans="2:63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</row>
    <row r="158" spans="2:63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</row>
    <row r="159" spans="2:63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</row>
    <row r="160" spans="2:63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</row>
    <row r="161" spans="2:63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</row>
    <row r="162" spans="2:63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</row>
    <row r="163" spans="2:63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</row>
    <row r="164" spans="2:63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</row>
    <row r="165" spans="2:63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</row>
    <row r="166" spans="2:63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</row>
    <row r="167" spans="2:63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</row>
    <row r="168" spans="2:63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</row>
    <row r="169" spans="2:63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</row>
    <row r="170" spans="2:63" x14ac:dyDescent="0.25">
      <c r="B170" s="17"/>
      <c r="C170" s="17"/>
      <c r="D170" s="17"/>
      <c r="E170" s="17"/>
      <c r="F170" s="17"/>
      <c r="G170" s="17"/>
      <c r="H170" s="17"/>
      <c r="I170" s="17"/>
      <c r="J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</row>
    <row r="171" spans="2:63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</row>
    <row r="172" spans="2:63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</row>
    <row r="173" spans="2:63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</row>
    <row r="174" spans="2:63" x14ac:dyDescent="0.25">
      <c r="B174" s="17"/>
      <c r="C174" s="17"/>
      <c r="D174" s="17"/>
      <c r="E174" s="17"/>
      <c r="F174" s="17"/>
      <c r="G174" s="17"/>
      <c r="H174" s="17"/>
      <c r="I174" s="17"/>
      <c r="J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</row>
    <row r="175" spans="2:63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</row>
    <row r="176" spans="2:63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</row>
    <row r="177" spans="2:63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</row>
    <row r="178" spans="2:63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</row>
    <row r="179" spans="2:63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</row>
    <row r="180" spans="2:63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</row>
    <row r="181" spans="2:63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</row>
    <row r="182" spans="2:63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</row>
    <row r="183" spans="2:63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</row>
    <row r="184" spans="2:63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</row>
    <row r="185" spans="2:63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</row>
    <row r="186" spans="2:63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</row>
    <row r="187" spans="2:63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</row>
    <row r="188" spans="2:63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</row>
    <row r="189" spans="2:63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</row>
    <row r="190" spans="2:63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</row>
    <row r="191" spans="2:63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</row>
    <row r="192" spans="2:63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</row>
    <row r="193" spans="2:63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</row>
    <row r="194" spans="2:63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</row>
    <row r="195" spans="2:63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</row>
    <row r="196" spans="2:63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</row>
    <row r="197" spans="2:63" x14ac:dyDescent="0.25">
      <c r="B197" s="17"/>
      <c r="C197" s="17"/>
      <c r="D197" s="17"/>
      <c r="E197" s="17"/>
      <c r="F197" s="17"/>
      <c r="G197" s="17"/>
      <c r="H197" s="17"/>
      <c r="I197" s="17"/>
      <c r="J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</row>
    <row r="198" spans="2:63" x14ac:dyDescent="0.25">
      <c r="B198" s="17"/>
      <c r="C198" s="17"/>
      <c r="D198" s="17"/>
      <c r="E198" s="17"/>
      <c r="F198" s="17"/>
      <c r="G198" s="17"/>
      <c r="H198" s="17"/>
      <c r="I198" s="17"/>
      <c r="J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</row>
    <row r="199" spans="2:63" x14ac:dyDescent="0.25">
      <c r="B199" s="17"/>
      <c r="C199" s="17"/>
      <c r="D199" s="17"/>
      <c r="E199" s="17"/>
      <c r="F199" s="17"/>
      <c r="G199" s="17"/>
      <c r="H199" s="17"/>
      <c r="I199" s="17"/>
      <c r="J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</row>
    <row r="200" spans="2:63" x14ac:dyDescent="0.25">
      <c r="B200" s="17"/>
      <c r="C200" s="17"/>
      <c r="D200" s="17"/>
      <c r="E200" s="17"/>
      <c r="F200" s="17"/>
      <c r="G200" s="17"/>
      <c r="H200" s="17"/>
      <c r="I200" s="17"/>
      <c r="J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</row>
    <row r="201" spans="2:63" x14ac:dyDescent="0.25">
      <c r="B201" s="17"/>
      <c r="C201" s="17"/>
      <c r="D201" s="17"/>
      <c r="E201" s="17"/>
      <c r="F201" s="17"/>
      <c r="G201" s="17"/>
      <c r="H201" s="17"/>
      <c r="I201" s="17"/>
      <c r="J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</row>
    <row r="202" spans="2:63" x14ac:dyDescent="0.25">
      <c r="B202" s="17"/>
      <c r="C202" s="17"/>
      <c r="D202" s="17"/>
      <c r="E202" s="17"/>
      <c r="F202" s="17"/>
      <c r="G202" s="17"/>
      <c r="H202" s="17"/>
      <c r="I202" s="17"/>
      <c r="J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</row>
    <row r="203" spans="2:63" x14ac:dyDescent="0.25">
      <c r="B203" s="17"/>
      <c r="C203" s="17"/>
      <c r="D203" s="17"/>
      <c r="E203" s="17"/>
      <c r="F203" s="17"/>
      <c r="G203" s="17"/>
      <c r="H203" s="17"/>
      <c r="I203" s="17"/>
      <c r="J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</row>
    <row r="204" spans="2:63" x14ac:dyDescent="0.25">
      <c r="B204" s="17"/>
      <c r="C204" s="17"/>
      <c r="D204" s="17"/>
      <c r="E204" s="17"/>
      <c r="F204" s="17"/>
      <c r="G204" s="17"/>
      <c r="H204" s="17"/>
      <c r="I204" s="17"/>
      <c r="J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</row>
    <row r="205" spans="2:63" x14ac:dyDescent="0.25">
      <c r="B205" s="17"/>
      <c r="C205" s="17"/>
      <c r="D205" s="17"/>
      <c r="E205" s="17"/>
      <c r="F205" s="17"/>
      <c r="G205" s="17"/>
      <c r="H205" s="17"/>
      <c r="I205" s="17"/>
      <c r="J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</row>
    <row r="206" spans="2:63" x14ac:dyDescent="0.25">
      <c r="B206" s="17"/>
      <c r="C206" s="17"/>
      <c r="D206" s="17"/>
      <c r="E206" s="17"/>
      <c r="F206" s="17"/>
      <c r="G206" s="17"/>
      <c r="H206" s="17"/>
      <c r="I206" s="17"/>
      <c r="J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</row>
    <row r="207" spans="2:63" x14ac:dyDescent="0.25">
      <c r="B207" s="17"/>
      <c r="C207" s="17"/>
      <c r="D207" s="17"/>
      <c r="E207" s="17"/>
      <c r="F207" s="17"/>
      <c r="G207" s="17"/>
      <c r="H207" s="17"/>
      <c r="I207" s="17"/>
      <c r="J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</row>
    <row r="208" spans="2:63" x14ac:dyDescent="0.25">
      <c r="B208" s="17"/>
      <c r="C208" s="17"/>
      <c r="D208" s="17"/>
      <c r="E208" s="17"/>
      <c r="F208" s="17"/>
      <c r="G208" s="17"/>
      <c r="H208" s="17"/>
      <c r="I208" s="17"/>
      <c r="J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</row>
    <row r="209" spans="2:63" x14ac:dyDescent="0.25">
      <c r="B209" s="17"/>
      <c r="C209" s="17"/>
      <c r="D209" s="17"/>
      <c r="E209" s="17"/>
      <c r="F209" s="17"/>
      <c r="G209" s="17"/>
      <c r="H209" s="17"/>
      <c r="I209" s="17"/>
      <c r="J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</row>
    <row r="210" spans="2:63" x14ac:dyDescent="0.25">
      <c r="B210" s="17"/>
      <c r="C210" s="17"/>
      <c r="D210" s="17"/>
      <c r="E210" s="17"/>
      <c r="F210" s="17"/>
      <c r="G210" s="17"/>
      <c r="H210" s="17"/>
      <c r="I210" s="17"/>
      <c r="J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</row>
    <row r="211" spans="2:63" x14ac:dyDescent="0.25">
      <c r="B211" s="17"/>
      <c r="C211" s="17"/>
      <c r="D211" s="17"/>
      <c r="E211" s="17"/>
      <c r="F211" s="17"/>
      <c r="G211" s="17"/>
      <c r="H211" s="17"/>
      <c r="I211" s="17"/>
      <c r="J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</row>
    <row r="212" spans="2:63" x14ac:dyDescent="0.25">
      <c r="B212" s="17"/>
      <c r="C212" s="17"/>
      <c r="D212" s="17"/>
      <c r="E212" s="17"/>
      <c r="F212" s="17"/>
      <c r="G212" s="17"/>
      <c r="H212" s="17"/>
      <c r="I212" s="17"/>
      <c r="J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</row>
    <row r="213" spans="2:63" x14ac:dyDescent="0.25">
      <c r="B213" s="17"/>
      <c r="C213" s="17"/>
      <c r="D213" s="17"/>
      <c r="E213" s="17"/>
      <c r="F213" s="17"/>
      <c r="G213" s="17"/>
      <c r="H213" s="17"/>
      <c r="I213" s="17"/>
      <c r="J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</row>
    <row r="214" spans="2:63" x14ac:dyDescent="0.25">
      <c r="B214" s="17"/>
      <c r="C214" s="17"/>
      <c r="D214" s="17"/>
      <c r="E214" s="17"/>
      <c r="F214" s="17"/>
      <c r="G214" s="17"/>
      <c r="H214" s="17"/>
      <c r="I214" s="17"/>
      <c r="J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</row>
    <row r="215" spans="2:63" x14ac:dyDescent="0.25">
      <c r="B215" s="17"/>
      <c r="C215" s="17"/>
      <c r="D215" s="17"/>
      <c r="E215" s="17"/>
      <c r="F215" s="17"/>
      <c r="G215" s="17"/>
      <c r="H215" s="17"/>
      <c r="I215" s="17"/>
      <c r="J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</row>
    <row r="216" spans="2:63" x14ac:dyDescent="0.25">
      <c r="B216" s="17"/>
      <c r="C216" s="17"/>
      <c r="D216" s="17"/>
      <c r="E216" s="17"/>
      <c r="F216" s="17"/>
      <c r="G216" s="17"/>
      <c r="H216" s="17"/>
      <c r="I216" s="17"/>
      <c r="J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</row>
    <row r="217" spans="2:63" x14ac:dyDescent="0.25">
      <c r="B217" s="17"/>
      <c r="C217" s="17"/>
      <c r="D217" s="17"/>
      <c r="E217" s="17"/>
      <c r="F217" s="17"/>
      <c r="G217" s="17"/>
      <c r="H217" s="17"/>
      <c r="I217" s="17"/>
      <c r="J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</row>
    <row r="218" spans="2:63" x14ac:dyDescent="0.25">
      <c r="B218" s="17"/>
      <c r="C218" s="17"/>
      <c r="D218" s="17"/>
      <c r="E218" s="17"/>
      <c r="F218" s="17"/>
      <c r="G218" s="17"/>
      <c r="H218" s="17"/>
      <c r="I218" s="17"/>
      <c r="J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</row>
    <row r="219" spans="2:63" x14ac:dyDescent="0.25">
      <c r="B219" s="17"/>
      <c r="C219" s="17"/>
      <c r="D219" s="17"/>
      <c r="E219" s="17"/>
      <c r="F219" s="17"/>
      <c r="G219" s="17"/>
      <c r="H219" s="17"/>
      <c r="I219" s="17"/>
      <c r="J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</row>
    <row r="220" spans="2:63" x14ac:dyDescent="0.25">
      <c r="B220" s="17"/>
      <c r="C220" s="17"/>
      <c r="D220" s="17"/>
      <c r="E220" s="17"/>
      <c r="F220" s="17"/>
      <c r="G220" s="17"/>
      <c r="H220" s="17"/>
      <c r="I220" s="17"/>
      <c r="J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</row>
    <row r="221" spans="2:63" x14ac:dyDescent="0.25">
      <c r="B221" s="17"/>
      <c r="C221" s="17"/>
      <c r="D221" s="17"/>
      <c r="E221" s="17"/>
      <c r="F221" s="17"/>
      <c r="G221" s="17"/>
      <c r="H221" s="17"/>
      <c r="I221" s="17"/>
      <c r="J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</row>
    <row r="222" spans="2:63" x14ac:dyDescent="0.25">
      <c r="B222" s="17"/>
      <c r="C222" s="17"/>
      <c r="D222" s="17"/>
      <c r="E222" s="17"/>
      <c r="F222" s="17"/>
      <c r="G222" s="17"/>
      <c r="H222" s="17"/>
      <c r="I222" s="17"/>
      <c r="J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</row>
    <row r="223" spans="2:63" x14ac:dyDescent="0.25">
      <c r="B223" s="17"/>
      <c r="C223" s="17"/>
      <c r="D223" s="17"/>
      <c r="E223" s="17"/>
      <c r="F223" s="17"/>
      <c r="G223" s="17"/>
      <c r="H223" s="17"/>
      <c r="I223" s="17"/>
      <c r="J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</row>
    <row r="224" spans="2:63" x14ac:dyDescent="0.25">
      <c r="B224" s="17"/>
      <c r="C224" s="17"/>
      <c r="D224" s="17"/>
      <c r="E224" s="17"/>
      <c r="F224" s="17"/>
      <c r="G224" s="17"/>
      <c r="H224" s="17"/>
      <c r="I224" s="17"/>
      <c r="J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</row>
    <row r="225" spans="2:63" x14ac:dyDescent="0.25">
      <c r="B225" s="17"/>
      <c r="C225" s="17"/>
      <c r="D225" s="17"/>
      <c r="E225" s="17"/>
      <c r="F225" s="17"/>
      <c r="G225" s="17"/>
      <c r="H225" s="17"/>
      <c r="I225" s="17"/>
      <c r="J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</row>
    <row r="226" spans="2:63" x14ac:dyDescent="0.25">
      <c r="B226" s="17"/>
      <c r="C226" s="17"/>
      <c r="D226" s="17"/>
      <c r="E226" s="17"/>
      <c r="F226" s="17"/>
      <c r="G226" s="17"/>
      <c r="H226" s="17"/>
      <c r="I226" s="17"/>
      <c r="J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</row>
    <row r="227" spans="2:63" x14ac:dyDescent="0.25">
      <c r="B227" s="17"/>
      <c r="C227" s="17"/>
      <c r="D227" s="17"/>
      <c r="E227" s="17"/>
      <c r="F227" s="17"/>
      <c r="G227" s="17"/>
      <c r="H227" s="17"/>
      <c r="I227" s="17"/>
      <c r="J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</row>
    <row r="228" spans="2:63" x14ac:dyDescent="0.25">
      <c r="B228" s="17"/>
      <c r="C228" s="17"/>
      <c r="D228" s="17"/>
      <c r="E228" s="17"/>
      <c r="F228" s="17"/>
      <c r="G228" s="17"/>
      <c r="H228" s="17"/>
      <c r="I228" s="17"/>
      <c r="J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</row>
    <row r="229" spans="2:63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</row>
    <row r="230" spans="2:63" x14ac:dyDescent="0.25">
      <c r="B230" s="17"/>
      <c r="C230" s="17"/>
      <c r="D230" s="17"/>
      <c r="E230" s="17"/>
      <c r="F230" s="17"/>
      <c r="G230" s="17"/>
      <c r="H230" s="17"/>
      <c r="I230" s="17"/>
      <c r="J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</row>
    <row r="231" spans="2:63" x14ac:dyDescent="0.25">
      <c r="B231" s="17"/>
      <c r="C231" s="17"/>
      <c r="D231" s="17"/>
      <c r="E231" s="17"/>
      <c r="F231" s="17"/>
      <c r="G231" s="17"/>
      <c r="H231" s="17"/>
      <c r="I231" s="17"/>
      <c r="J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</row>
    <row r="232" spans="2:63" x14ac:dyDescent="0.25">
      <c r="B232" s="17"/>
      <c r="C232" s="17"/>
      <c r="D232" s="17"/>
      <c r="E232" s="17"/>
      <c r="F232" s="17"/>
      <c r="G232" s="17"/>
      <c r="H232" s="17"/>
      <c r="I232" s="17"/>
      <c r="J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</row>
    <row r="233" spans="2:63" x14ac:dyDescent="0.25">
      <c r="B233" s="17"/>
      <c r="C233" s="17"/>
      <c r="D233" s="17"/>
      <c r="E233" s="17"/>
      <c r="F233" s="17"/>
      <c r="G233" s="17"/>
      <c r="H233" s="17"/>
      <c r="I233" s="17"/>
      <c r="J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</row>
    <row r="234" spans="2:63" x14ac:dyDescent="0.25">
      <c r="B234" s="17"/>
      <c r="C234" s="17"/>
      <c r="D234" s="17"/>
      <c r="E234" s="17"/>
      <c r="F234" s="17"/>
      <c r="G234" s="17"/>
      <c r="H234" s="17"/>
      <c r="I234" s="17"/>
      <c r="J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</row>
    <row r="235" spans="2:63" x14ac:dyDescent="0.25">
      <c r="B235" s="17"/>
      <c r="C235" s="17"/>
      <c r="D235" s="17"/>
      <c r="E235" s="17"/>
      <c r="F235" s="17"/>
      <c r="G235" s="17"/>
      <c r="H235" s="17"/>
      <c r="I235" s="17"/>
      <c r="J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</row>
    <row r="236" spans="2:63" x14ac:dyDescent="0.25">
      <c r="B236" s="17"/>
      <c r="C236" s="17"/>
      <c r="D236" s="17"/>
      <c r="E236" s="17"/>
      <c r="F236" s="17"/>
      <c r="G236" s="17"/>
      <c r="H236" s="17"/>
      <c r="I236" s="17"/>
      <c r="J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</row>
    <row r="237" spans="2:63" x14ac:dyDescent="0.25">
      <c r="B237" s="17"/>
      <c r="C237" s="17"/>
      <c r="D237" s="17"/>
      <c r="E237" s="17"/>
      <c r="F237" s="17"/>
      <c r="G237" s="17"/>
      <c r="H237" s="17"/>
      <c r="I237" s="17"/>
      <c r="J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</row>
    <row r="238" spans="2:63" x14ac:dyDescent="0.25">
      <c r="B238" s="17"/>
      <c r="C238" s="17"/>
      <c r="D238" s="17"/>
      <c r="E238" s="17"/>
      <c r="F238" s="17"/>
      <c r="G238" s="17"/>
      <c r="H238" s="17"/>
      <c r="I238" s="17"/>
      <c r="J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</row>
    <row r="239" spans="2:63" x14ac:dyDescent="0.25">
      <c r="B239" s="17"/>
      <c r="C239" s="17"/>
      <c r="D239" s="17"/>
      <c r="E239" s="17"/>
      <c r="F239" s="17"/>
      <c r="G239" s="17"/>
      <c r="H239" s="17"/>
      <c r="I239" s="17"/>
      <c r="J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</row>
    <row r="240" spans="2:63" x14ac:dyDescent="0.25">
      <c r="B240" s="17"/>
      <c r="C240" s="17"/>
      <c r="D240" s="17"/>
      <c r="E240" s="17"/>
      <c r="F240" s="17"/>
      <c r="G240" s="17"/>
      <c r="H240" s="17"/>
      <c r="I240" s="17"/>
      <c r="J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</row>
    <row r="241" spans="2:63" x14ac:dyDescent="0.25">
      <c r="B241" s="17"/>
      <c r="C241" s="17"/>
      <c r="D241" s="17"/>
      <c r="E241" s="17"/>
      <c r="F241" s="17"/>
      <c r="G241" s="17"/>
      <c r="H241" s="17"/>
      <c r="I241" s="17"/>
      <c r="J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</row>
    <row r="242" spans="2:63" x14ac:dyDescent="0.25">
      <c r="B242" s="17"/>
      <c r="C242" s="17"/>
      <c r="D242" s="17"/>
      <c r="E242" s="17"/>
      <c r="F242" s="17"/>
      <c r="G242" s="17"/>
      <c r="H242" s="17"/>
      <c r="I242" s="17"/>
      <c r="J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</row>
    <row r="243" spans="2:63" x14ac:dyDescent="0.25">
      <c r="B243" s="17"/>
      <c r="C243" s="17"/>
      <c r="D243" s="17"/>
      <c r="E243" s="17"/>
      <c r="F243" s="17"/>
      <c r="G243" s="17"/>
      <c r="H243" s="17"/>
      <c r="I243" s="17"/>
      <c r="J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</row>
    <row r="244" spans="2:63" x14ac:dyDescent="0.25">
      <c r="B244" s="17"/>
      <c r="C244" s="17"/>
      <c r="D244" s="17"/>
      <c r="E244" s="17"/>
      <c r="F244" s="17"/>
      <c r="G244" s="17"/>
      <c r="H244" s="17"/>
      <c r="I244" s="17"/>
      <c r="J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</row>
    <row r="245" spans="2:63" x14ac:dyDescent="0.25">
      <c r="B245" s="17"/>
      <c r="C245" s="17"/>
      <c r="D245" s="17"/>
      <c r="E245" s="17"/>
      <c r="F245" s="17"/>
      <c r="G245" s="17"/>
      <c r="H245" s="17"/>
      <c r="I245" s="17"/>
      <c r="J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</row>
    <row r="246" spans="2:63" x14ac:dyDescent="0.25">
      <c r="B246" s="17"/>
      <c r="C246" s="17"/>
      <c r="D246" s="17"/>
      <c r="E246" s="17"/>
      <c r="F246" s="17"/>
      <c r="G246" s="17"/>
      <c r="H246" s="17"/>
      <c r="I246" s="17"/>
      <c r="J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</row>
    <row r="247" spans="2:63" x14ac:dyDescent="0.25">
      <c r="B247" s="17"/>
      <c r="C247" s="17"/>
      <c r="D247" s="17"/>
      <c r="E247" s="17"/>
      <c r="F247" s="17"/>
      <c r="G247" s="17"/>
      <c r="H247" s="17"/>
      <c r="I247" s="17"/>
      <c r="J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</row>
    <row r="248" spans="2:63" x14ac:dyDescent="0.25">
      <c r="B248" s="17"/>
      <c r="C248" s="17"/>
      <c r="D248" s="17"/>
      <c r="E248" s="17"/>
      <c r="F248" s="17"/>
      <c r="G248" s="17"/>
      <c r="H248" s="17"/>
      <c r="I248" s="17"/>
      <c r="J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</row>
    <row r="249" spans="2:63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</row>
    <row r="250" spans="2:63" x14ac:dyDescent="0.25">
      <c r="B250" s="17"/>
      <c r="C250" s="17"/>
      <c r="D250" s="17"/>
      <c r="E250" s="17"/>
      <c r="F250" s="17"/>
      <c r="G250" s="17"/>
      <c r="H250" s="17"/>
      <c r="I250" s="17"/>
      <c r="J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</row>
    <row r="251" spans="2:63" x14ac:dyDescent="0.25">
      <c r="B251" s="17"/>
      <c r="C251" s="17"/>
      <c r="D251" s="17"/>
      <c r="E251" s="17"/>
      <c r="F251" s="17"/>
      <c r="G251" s="17"/>
      <c r="H251" s="17"/>
      <c r="I251" s="17"/>
      <c r="J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</row>
    <row r="252" spans="2:63" x14ac:dyDescent="0.25">
      <c r="B252" s="17"/>
      <c r="C252" s="17"/>
      <c r="D252" s="17"/>
      <c r="E252" s="17"/>
      <c r="F252" s="17"/>
      <c r="G252" s="17"/>
      <c r="H252" s="17"/>
      <c r="I252" s="17"/>
      <c r="J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</row>
    <row r="253" spans="2:63" x14ac:dyDescent="0.25">
      <c r="B253" s="17"/>
      <c r="C253" s="17"/>
      <c r="D253" s="17"/>
      <c r="E253" s="17"/>
      <c r="F253" s="17"/>
      <c r="G253" s="17"/>
      <c r="H253" s="17"/>
      <c r="I253" s="17"/>
      <c r="J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</row>
    <row r="254" spans="2:63" x14ac:dyDescent="0.25">
      <c r="B254" s="17"/>
      <c r="C254" s="17"/>
      <c r="D254" s="17"/>
      <c r="E254" s="17"/>
      <c r="F254" s="17"/>
      <c r="G254" s="17"/>
      <c r="H254" s="17"/>
      <c r="I254" s="17"/>
      <c r="J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</row>
    <row r="255" spans="2:63" x14ac:dyDescent="0.25">
      <c r="B255" s="17"/>
      <c r="C255" s="17"/>
      <c r="D255" s="17"/>
      <c r="E255" s="17"/>
      <c r="F255" s="17"/>
      <c r="G255" s="17"/>
      <c r="H255" s="17"/>
      <c r="I255" s="17"/>
      <c r="J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</row>
    <row r="256" spans="2:63" x14ac:dyDescent="0.25">
      <c r="B256" s="17"/>
      <c r="C256" s="17"/>
      <c r="D256" s="17"/>
      <c r="E256" s="17"/>
      <c r="F256" s="17"/>
      <c r="G256" s="17"/>
      <c r="H256" s="17"/>
      <c r="I256" s="17"/>
      <c r="J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</row>
    <row r="257" spans="2:63" x14ac:dyDescent="0.25">
      <c r="B257" s="17"/>
      <c r="C257" s="17"/>
      <c r="D257" s="17"/>
      <c r="E257" s="17"/>
      <c r="F257" s="17"/>
      <c r="G257" s="17"/>
      <c r="H257" s="17"/>
      <c r="I257" s="17"/>
      <c r="J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</row>
    <row r="258" spans="2:63" x14ac:dyDescent="0.25">
      <c r="B258" s="17"/>
      <c r="C258" s="17"/>
      <c r="D258" s="17"/>
      <c r="E258" s="17"/>
      <c r="F258" s="17"/>
      <c r="G258" s="17"/>
      <c r="H258" s="17"/>
      <c r="I258" s="17"/>
      <c r="J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</row>
    <row r="259" spans="2:63" x14ac:dyDescent="0.25">
      <c r="B259" s="17"/>
      <c r="C259" s="17"/>
      <c r="D259" s="17"/>
      <c r="E259" s="17"/>
      <c r="F259" s="17"/>
      <c r="G259" s="17"/>
      <c r="H259" s="17"/>
      <c r="I259" s="17"/>
      <c r="J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</row>
    <row r="260" spans="2:63" x14ac:dyDescent="0.25">
      <c r="B260" s="17"/>
      <c r="C260" s="17"/>
      <c r="D260" s="17"/>
      <c r="E260" s="17"/>
      <c r="F260" s="17"/>
      <c r="G260" s="17"/>
      <c r="H260" s="17"/>
      <c r="I260" s="17"/>
      <c r="J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</row>
    <row r="261" spans="2:63" x14ac:dyDescent="0.25">
      <c r="B261" s="17"/>
      <c r="C261" s="17"/>
      <c r="D261" s="17"/>
      <c r="E261" s="17"/>
      <c r="F261" s="17"/>
      <c r="G261" s="17"/>
      <c r="H261" s="17"/>
      <c r="I261" s="17"/>
      <c r="J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</row>
    <row r="262" spans="2:63" x14ac:dyDescent="0.25">
      <c r="B262" s="17"/>
      <c r="C262" s="17"/>
      <c r="D262" s="17"/>
      <c r="E262" s="17"/>
      <c r="F262" s="17"/>
      <c r="G262" s="17"/>
      <c r="H262" s="17"/>
      <c r="I262" s="17"/>
      <c r="J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</row>
    <row r="263" spans="2:63" x14ac:dyDescent="0.25">
      <c r="B263" s="17"/>
      <c r="C263" s="17"/>
      <c r="D263" s="17"/>
      <c r="E263" s="17"/>
      <c r="F263" s="17"/>
      <c r="G263" s="17"/>
      <c r="H263" s="17"/>
      <c r="I263" s="17"/>
      <c r="J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</row>
    <row r="264" spans="2:63" x14ac:dyDescent="0.25">
      <c r="B264" s="17"/>
      <c r="C264" s="17"/>
      <c r="D264" s="17"/>
      <c r="E264" s="17"/>
      <c r="F264" s="17"/>
      <c r="G264" s="17"/>
      <c r="H264" s="17"/>
      <c r="I264" s="17"/>
      <c r="J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</row>
    <row r="265" spans="2:63" x14ac:dyDescent="0.25">
      <c r="B265" s="17"/>
      <c r="C265" s="17"/>
      <c r="D265" s="17"/>
      <c r="E265" s="17"/>
      <c r="F265" s="17"/>
      <c r="G265" s="17"/>
      <c r="H265" s="17"/>
      <c r="I265" s="17"/>
      <c r="J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</row>
    <row r="266" spans="2:63" x14ac:dyDescent="0.25">
      <c r="B266" s="17"/>
      <c r="C266" s="17"/>
      <c r="D266" s="17"/>
      <c r="E266" s="17"/>
      <c r="F266" s="17"/>
      <c r="G266" s="17"/>
      <c r="H266" s="17"/>
      <c r="I266" s="17"/>
      <c r="J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</row>
    <row r="267" spans="2:63" x14ac:dyDescent="0.25">
      <c r="B267" s="17"/>
      <c r="C267" s="17"/>
      <c r="D267" s="17"/>
      <c r="E267" s="17"/>
      <c r="F267" s="17"/>
      <c r="G267" s="17"/>
      <c r="H267" s="17"/>
      <c r="I267" s="17"/>
      <c r="J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</row>
    <row r="268" spans="2:63" x14ac:dyDescent="0.25">
      <c r="B268" s="17"/>
      <c r="C268" s="17"/>
      <c r="D268" s="17"/>
      <c r="E268" s="17"/>
      <c r="F268" s="17"/>
      <c r="G268" s="17"/>
      <c r="H268" s="17"/>
      <c r="I268" s="17"/>
      <c r="J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</row>
    <row r="269" spans="2:63" x14ac:dyDescent="0.25">
      <c r="B269" s="17"/>
      <c r="C269" s="17"/>
      <c r="D269" s="17"/>
      <c r="E269" s="17"/>
      <c r="F269" s="17"/>
      <c r="G269" s="17"/>
      <c r="H269" s="17"/>
      <c r="I269" s="17"/>
      <c r="J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</row>
    <row r="270" spans="2:63" x14ac:dyDescent="0.25">
      <c r="B270" s="17"/>
      <c r="C270" s="17"/>
      <c r="D270" s="17"/>
      <c r="E270" s="17"/>
      <c r="F270" s="17"/>
      <c r="G270" s="17"/>
      <c r="H270" s="17"/>
      <c r="I270" s="17"/>
      <c r="J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</row>
    <row r="271" spans="2:63" x14ac:dyDescent="0.25">
      <c r="B271" s="17"/>
      <c r="C271" s="17"/>
      <c r="D271" s="17"/>
      <c r="E271" s="17"/>
      <c r="F271" s="17"/>
      <c r="G271" s="17"/>
      <c r="H271" s="17"/>
      <c r="I271" s="17"/>
      <c r="J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</row>
    <row r="272" spans="2:63" x14ac:dyDescent="0.25">
      <c r="B272" s="17"/>
      <c r="C272" s="17"/>
      <c r="D272" s="17"/>
      <c r="E272" s="17"/>
      <c r="F272" s="17"/>
      <c r="G272" s="17"/>
      <c r="H272" s="17"/>
      <c r="I272" s="17"/>
      <c r="J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</row>
    <row r="273" spans="2:63" x14ac:dyDescent="0.25">
      <c r="B273" s="17"/>
      <c r="C273" s="17"/>
      <c r="D273" s="17"/>
      <c r="E273" s="17"/>
      <c r="F273" s="17"/>
      <c r="G273" s="17"/>
      <c r="H273" s="17"/>
      <c r="I273" s="17"/>
      <c r="J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</row>
    <row r="274" spans="2:63" x14ac:dyDescent="0.25">
      <c r="B274" s="17"/>
      <c r="C274" s="17"/>
      <c r="D274" s="17"/>
      <c r="E274" s="17"/>
      <c r="F274" s="17"/>
      <c r="G274" s="17"/>
      <c r="H274" s="17"/>
      <c r="I274" s="17"/>
      <c r="J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</row>
    <row r="275" spans="2:63" x14ac:dyDescent="0.25">
      <c r="B275" s="17"/>
      <c r="C275" s="17"/>
      <c r="D275" s="17"/>
      <c r="E275" s="17"/>
      <c r="F275" s="17"/>
      <c r="G275" s="17"/>
      <c r="H275" s="17"/>
      <c r="I275" s="17"/>
      <c r="J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</row>
    <row r="276" spans="2:63" x14ac:dyDescent="0.25">
      <c r="B276" s="17"/>
      <c r="C276" s="17"/>
      <c r="D276" s="17"/>
      <c r="E276" s="17"/>
      <c r="F276" s="17"/>
      <c r="G276" s="17"/>
      <c r="H276" s="17"/>
      <c r="I276" s="17"/>
      <c r="J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</row>
    <row r="277" spans="2:63" x14ac:dyDescent="0.25">
      <c r="B277" s="17"/>
      <c r="C277" s="17"/>
      <c r="D277" s="17"/>
      <c r="E277" s="17"/>
      <c r="F277" s="17"/>
      <c r="G277" s="17"/>
      <c r="H277" s="17"/>
      <c r="I277" s="17"/>
      <c r="J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</row>
    <row r="278" spans="2:63" x14ac:dyDescent="0.25">
      <c r="B278" s="17"/>
      <c r="C278" s="17"/>
      <c r="D278" s="17"/>
      <c r="E278" s="17"/>
      <c r="F278" s="17"/>
      <c r="G278" s="17"/>
      <c r="H278" s="17"/>
      <c r="I278" s="17"/>
      <c r="J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</row>
    <row r="279" spans="2:63" x14ac:dyDescent="0.25">
      <c r="B279" s="17"/>
      <c r="C279" s="17"/>
      <c r="D279" s="17"/>
      <c r="E279" s="17"/>
      <c r="F279" s="17"/>
      <c r="G279" s="17"/>
      <c r="H279" s="17"/>
      <c r="I279" s="17"/>
      <c r="J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</row>
    <row r="280" spans="2:63" x14ac:dyDescent="0.25">
      <c r="B280" s="17"/>
      <c r="C280" s="17"/>
      <c r="D280" s="17"/>
      <c r="E280" s="17"/>
      <c r="F280" s="17"/>
      <c r="G280" s="17"/>
      <c r="H280" s="17"/>
      <c r="I280" s="17"/>
      <c r="J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</row>
    <row r="281" spans="2:63" x14ac:dyDescent="0.25">
      <c r="B281" s="17"/>
      <c r="C281" s="17"/>
      <c r="D281" s="17"/>
      <c r="E281" s="17"/>
      <c r="F281" s="17"/>
      <c r="G281" s="17"/>
      <c r="H281" s="17"/>
      <c r="I281" s="17"/>
      <c r="J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</row>
    <row r="282" spans="2:63" x14ac:dyDescent="0.25">
      <c r="B282" s="17"/>
      <c r="C282" s="17"/>
      <c r="D282" s="17"/>
      <c r="E282" s="17"/>
      <c r="F282" s="17"/>
      <c r="G282" s="17"/>
      <c r="H282" s="17"/>
      <c r="I282" s="17"/>
      <c r="J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</row>
    <row r="283" spans="2:63" x14ac:dyDescent="0.25">
      <c r="B283" s="17"/>
      <c r="C283" s="17"/>
      <c r="D283" s="17"/>
      <c r="E283" s="17"/>
      <c r="F283" s="17"/>
      <c r="G283" s="17"/>
      <c r="H283" s="17"/>
      <c r="I283" s="17"/>
      <c r="J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</row>
    <row r="284" spans="2:63" x14ac:dyDescent="0.25">
      <c r="B284" s="17"/>
      <c r="C284" s="17"/>
      <c r="D284" s="17"/>
      <c r="E284" s="17"/>
      <c r="F284" s="17"/>
      <c r="G284" s="17"/>
      <c r="H284" s="17"/>
      <c r="I284" s="17"/>
      <c r="J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</row>
    <row r="285" spans="2:63" x14ac:dyDescent="0.25">
      <c r="B285" s="17"/>
      <c r="C285" s="17"/>
      <c r="D285" s="17"/>
      <c r="E285" s="17"/>
      <c r="F285" s="17"/>
      <c r="G285" s="17"/>
      <c r="H285" s="17"/>
      <c r="I285" s="17"/>
      <c r="J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</row>
    <row r="286" spans="2:63" x14ac:dyDescent="0.25">
      <c r="B286" s="17"/>
      <c r="C286" s="17"/>
      <c r="D286" s="17"/>
      <c r="E286" s="17"/>
      <c r="F286" s="17"/>
      <c r="G286" s="17"/>
      <c r="H286" s="17"/>
      <c r="I286" s="17"/>
      <c r="J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</row>
    <row r="287" spans="2:63" x14ac:dyDescent="0.25">
      <c r="B287" s="17"/>
      <c r="C287" s="17"/>
      <c r="D287" s="17"/>
      <c r="E287" s="17"/>
      <c r="F287" s="17"/>
      <c r="G287" s="17"/>
      <c r="H287" s="17"/>
      <c r="I287" s="17"/>
      <c r="J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</row>
    <row r="288" spans="2:63" x14ac:dyDescent="0.25">
      <c r="B288" s="17"/>
      <c r="C288" s="17"/>
      <c r="D288" s="17"/>
      <c r="E288" s="17"/>
      <c r="F288" s="17"/>
      <c r="G288" s="17"/>
      <c r="H288" s="17"/>
      <c r="I288" s="17"/>
      <c r="J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</row>
    <row r="289" spans="2:63" x14ac:dyDescent="0.25">
      <c r="B289" s="17"/>
      <c r="C289" s="17"/>
      <c r="D289" s="17"/>
      <c r="E289" s="17"/>
      <c r="F289" s="17"/>
      <c r="G289" s="17"/>
      <c r="H289" s="17"/>
      <c r="I289" s="17"/>
      <c r="J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</row>
    <row r="290" spans="2:63" x14ac:dyDescent="0.25">
      <c r="B290" s="17"/>
      <c r="C290" s="17"/>
      <c r="D290" s="17"/>
      <c r="E290" s="17"/>
      <c r="F290" s="17"/>
      <c r="G290" s="17"/>
      <c r="H290" s="17"/>
      <c r="I290" s="17"/>
      <c r="J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</row>
    <row r="291" spans="2:63" x14ac:dyDescent="0.25">
      <c r="B291" s="17"/>
      <c r="C291" s="17"/>
      <c r="D291" s="17"/>
      <c r="E291" s="17"/>
      <c r="F291" s="17"/>
      <c r="G291" s="17"/>
      <c r="H291" s="17"/>
      <c r="I291" s="17"/>
      <c r="J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</row>
    <row r="292" spans="2:63" x14ac:dyDescent="0.25">
      <c r="B292" s="17"/>
      <c r="C292" s="17"/>
      <c r="D292" s="17"/>
      <c r="E292" s="17"/>
      <c r="F292" s="17"/>
      <c r="G292" s="17"/>
      <c r="H292" s="17"/>
      <c r="I292" s="17"/>
      <c r="J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</row>
    <row r="293" spans="2:63" x14ac:dyDescent="0.25">
      <c r="B293" s="17"/>
      <c r="C293" s="17"/>
      <c r="D293" s="17"/>
      <c r="E293" s="17"/>
      <c r="F293" s="17"/>
      <c r="G293" s="17"/>
      <c r="H293" s="17"/>
      <c r="I293" s="17"/>
      <c r="J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</row>
    <row r="294" spans="2:63" x14ac:dyDescent="0.25">
      <c r="B294" s="17"/>
      <c r="C294" s="17"/>
      <c r="D294" s="17"/>
      <c r="E294" s="17"/>
      <c r="F294" s="17"/>
      <c r="G294" s="17"/>
      <c r="H294" s="17"/>
      <c r="I294" s="17"/>
      <c r="J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</row>
    <row r="295" spans="2:63" x14ac:dyDescent="0.25">
      <c r="B295" s="17"/>
      <c r="C295" s="17"/>
      <c r="D295" s="17"/>
      <c r="E295" s="17"/>
      <c r="F295" s="17"/>
      <c r="G295" s="17"/>
      <c r="H295" s="17"/>
      <c r="I295" s="17"/>
      <c r="J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</row>
    <row r="296" spans="2:63" x14ac:dyDescent="0.25">
      <c r="B296" s="17"/>
      <c r="C296" s="17"/>
      <c r="D296" s="17"/>
      <c r="E296" s="17"/>
      <c r="F296" s="17"/>
      <c r="G296" s="17"/>
      <c r="H296" s="17"/>
      <c r="I296" s="17"/>
      <c r="J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</row>
    <row r="297" spans="2:63" x14ac:dyDescent="0.25">
      <c r="B297" s="17"/>
      <c r="C297" s="17"/>
      <c r="D297" s="17"/>
      <c r="E297" s="17"/>
      <c r="F297" s="17"/>
      <c r="G297" s="17"/>
      <c r="H297" s="17"/>
      <c r="I297" s="17"/>
      <c r="J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</row>
    <row r="298" spans="2:63" x14ac:dyDescent="0.25">
      <c r="B298" s="17"/>
      <c r="C298" s="17"/>
      <c r="D298" s="17"/>
      <c r="E298" s="17"/>
      <c r="F298" s="17"/>
      <c r="G298" s="17"/>
      <c r="H298" s="17"/>
      <c r="I298" s="17"/>
      <c r="J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</row>
    <row r="299" spans="2:63" x14ac:dyDescent="0.25">
      <c r="B299" s="17"/>
      <c r="C299" s="17"/>
      <c r="D299" s="17"/>
      <c r="E299" s="17"/>
      <c r="F299" s="17"/>
      <c r="G299" s="17"/>
      <c r="H299" s="17"/>
      <c r="I299" s="17"/>
      <c r="J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</row>
    <row r="300" spans="2:63" x14ac:dyDescent="0.25">
      <c r="B300" s="17"/>
      <c r="C300" s="17"/>
      <c r="D300" s="17"/>
      <c r="E300" s="17"/>
      <c r="F300" s="17"/>
      <c r="G300" s="17"/>
      <c r="H300" s="17"/>
      <c r="I300" s="17"/>
      <c r="J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</row>
    <row r="301" spans="2:63" x14ac:dyDescent="0.25">
      <c r="B301" s="17"/>
      <c r="C301" s="17"/>
      <c r="D301" s="17"/>
      <c r="E301" s="17"/>
      <c r="F301" s="17"/>
      <c r="G301" s="17"/>
      <c r="H301" s="17"/>
      <c r="I301" s="17"/>
      <c r="J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</row>
    <row r="302" spans="2:63" x14ac:dyDescent="0.25">
      <c r="B302" s="17"/>
      <c r="C302" s="17"/>
      <c r="D302" s="17"/>
      <c r="E302" s="17"/>
      <c r="F302" s="17"/>
      <c r="G302" s="17"/>
      <c r="H302" s="17"/>
      <c r="I302" s="17"/>
      <c r="J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</row>
    <row r="303" spans="2:63" x14ac:dyDescent="0.25">
      <c r="B303" s="17"/>
      <c r="C303" s="17"/>
      <c r="D303" s="17"/>
      <c r="E303" s="17"/>
      <c r="F303" s="17"/>
      <c r="G303" s="17"/>
      <c r="H303" s="17"/>
      <c r="I303" s="17"/>
      <c r="J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</row>
    <row r="304" spans="2:63" x14ac:dyDescent="0.25">
      <c r="B304" s="17"/>
      <c r="C304" s="17"/>
      <c r="D304" s="17"/>
      <c r="E304" s="17"/>
      <c r="F304" s="17"/>
      <c r="G304" s="17"/>
      <c r="H304" s="17"/>
      <c r="I304" s="17"/>
      <c r="J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</row>
    <row r="305" spans="2:63" x14ac:dyDescent="0.25">
      <c r="B305" s="17"/>
      <c r="C305" s="17"/>
      <c r="D305" s="17"/>
      <c r="E305" s="17"/>
      <c r="F305" s="17"/>
      <c r="G305" s="17"/>
      <c r="H305" s="17"/>
      <c r="I305" s="17"/>
      <c r="J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</row>
    <row r="306" spans="2:63" x14ac:dyDescent="0.25">
      <c r="B306" s="17"/>
      <c r="C306" s="17"/>
      <c r="D306" s="17"/>
      <c r="E306" s="17"/>
      <c r="F306" s="17"/>
      <c r="G306" s="17"/>
      <c r="H306" s="17"/>
      <c r="I306" s="17"/>
      <c r="J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</row>
    <row r="307" spans="2:63" x14ac:dyDescent="0.25">
      <c r="B307" s="17"/>
      <c r="C307" s="17"/>
      <c r="D307" s="17"/>
      <c r="E307" s="17"/>
      <c r="F307" s="17"/>
      <c r="G307" s="17"/>
      <c r="H307" s="17"/>
      <c r="I307" s="17"/>
      <c r="J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</row>
    <row r="308" spans="2:63" x14ac:dyDescent="0.25">
      <c r="B308" s="17"/>
      <c r="C308" s="17"/>
      <c r="D308" s="17"/>
      <c r="E308" s="17"/>
      <c r="F308" s="17"/>
      <c r="G308" s="17"/>
      <c r="H308" s="17"/>
      <c r="I308" s="17"/>
      <c r="J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</row>
    <row r="309" spans="2:63" x14ac:dyDescent="0.25">
      <c r="B309" s="17"/>
      <c r="C309" s="17"/>
      <c r="D309" s="17"/>
      <c r="E309" s="17"/>
      <c r="F309" s="17"/>
      <c r="G309" s="17"/>
      <c r="H309" s="17"/>
      <c r="I309" s="17"/>
      <c r="J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</row>
    <row r="310" spans="2:63" x14ac:dyDescent="0.25">
      <c r="B310" s="17"/>
      <c r="C310" s="17"/>
      <c r="D310" s="17"/>
      <c r="E310" s="17"/>
      <c r="F310" s="17"/>
      <c r="G310" s="17"/>
      <c r="H310" s="17"/>
      <c r="I310" s="17"/>
      <c r="J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</row>
    <row r="311" spans="2:63" x14ac:dyDescent="0.25">
      <c r="B311" s="17"/>
      <c r="C311" s="17"/>
      <c r="D311" s="17"/>
      <c r="E311" s="17"/>
      <c r="F311" s="17"/>
      <c r="G311" s="17"/>
      <c r="H311" s="17"/>
      <c r="I311" s="17"/>
      <c r="J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</row>
    <row r="312" spans="2:63" x14ac:dyDescent="0.25">
      <c r="B312" s="17"/>
      <c r="C312" s="17"/>
      <c r="D312" s="17"/>
      <c r="E312" s="17"/>
      <c r="F312" s="17"/>
      <c r="G312" s="17"/>
      <c r="H312" s="17"/>
      <c r="I312" s="17"/>
      <c r="J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</row>
    <row r="313" spans="2:63" x14ac:dyDescent="0.25">
      <c r="B313" s="17"/>
      <c r="C313" s="17"/>
      <c r="D313" s="17"/>
      <c r="E313" s="17"/>
      <c r="F313" s="17"/>
      <c r="G313" s="17"/>
      <c r="H313" s="17"/>
      <c r="I313" s="17"/>
      <c r="J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</row>
    <row r="314" spans="2:63" x14ac:dyDescent="0.25">
      <c r="B314" s="17"/>
      <c r="C314" s="17"/>
      <c r="D314" s="17"/>
      <c r="E314" s="17"/>
      <c r="F314" s="17"/>
      <c r="G314" s="17"/>
      <c r="H314" s="17"/>
      <c r="I314" s="17"/>
      <c r="J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</row>
    <row r="315" spans="2:63" x14ac:dyDescent="0.25">
      <c r="B315" s="17"/>
      <c r="C315" s="17"/>
      <c r="D315" s="17"/>
      <c r="E315" s="17"/>
      <c r="F315" s="17"/>
      <c r="G315" s="17"/>
      <c r="H315" s="17"/>
      <c r="I315" s="17"/>
      <c r="J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</row>
    <row r="316" spans="2:63" x14ac:dyDescent="0.25">
      <c r="B316" s="17"/>
      <c r="C316" s="17"/>
      <c r="D316" s="17"/>
      <c r="E316" s="17"/>
      <c r="F316" s="17"/>
      <c r="G316" s="17"/>
      <c r="H316" s="17"/>
      <c r="I316" s="17"/>
      <c r="J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</row>
    <row r="317" spans="2:63" x14ac:dyDescent="0.25">
      <c r="B317" s="17"/>
      <c r="C317" s="17"/>
      <c r="D317" s="17"/>
      <c r="E317" s="17"/>
      <c r="F317" s="17"/>
      <c r="G317" s="17"/>
      <c r="H317" s="17"/>
      <c r="I317" s="17"/>
      <c r="J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</row>
    <row r="318" spans="2:63" x14ac:dyDescent="0.25">
      <c r="B318" s="17"/>
      <c r="C318" s="17"/>
      <c r="D318" s="17"/>
      <c r="E318" s="17"/>
      <c r="F318" s="17"/>
      <c r="G318" s="17"/>
      <c r="H318" s="17"/>
      <c r="I318" s="17"/>
      <c r="J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</row>
    <row r="319" spans="2:63" x14ac:dyDescent="0.25">
      <c r="B319" s="17"/>
      <c r="C319" s="17"/>
      <c r="D319" s="17"/>
      <c r="E319" s="17"/>
      <c r="F319" s="17"/>
      <c r="G319" s="17"/>
      <c r="H319" s="17"/>
      <c r="I319" s="17"/>
      <c r="J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</row>
    <row r="320" spans="2:63" x14ac:dyDescent="0.25">
      <c r="B320" s="17"/>
      <c r="C320" s="17"/>
      <c r="D320" s="17"/>
      <c r="E320" s="17"/>
      <c r="F320" s="17"/>
      <c r="G320" s="17"/>
      <c r="H320" s="17"/>
      <c r="I320" s="17"/>
      <c r="J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</row>
    <row r="321" spans="2:63" x14ac:dyDescent="0.25">
      <c r="B321" s="17"/>
      <c r="C321" s="17"/>
      <c r="D321" s="17"/>
      <c r="E321" s="17"/>
      <c r="F321" s="17"/>
      <c r="G321" s="17"/>
      <c r="H321" s="17"/>
      <c r="I321" s="17"/>
      <c r="J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</row>
    <row r="322" spans="2:63" x14ac:dyDescent="0.25">
      <c r="B322" s="17"/>
      <c r="C322" s="17"/>
      <c r="D322" s="17"/>
      <c r="E322" s="17"/>
      <c r="F322" s="17"/>
      <c r="G322" s="17"/>
      <c r="H322" s="17"/>
      <c r="I322" s="17"/>
      <c r="J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</row>
    <row r="323" spans="2:63" x14ac:dyDescent="0.25">
      <c r="B323" s="17"/>
      <c r="C323" s="17"/>
      <c r="D323" s="17"/>
      <c r="E323" s="17"/>
      <c r="F323" s="17"/>
      <c r="G323" s="17"/>
      <c r="H323" s="17"/>
      <c r="I323" s="17"/>
      <c r="J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</row>
    <row r="324" spans="2:63" x14ac:dyDescent="0.25">
      <c r="B324" s="17"/>
      <c r="C324" s="17"/>
      <c r="D324" s="17"/>
      <c r="E324" s="17"/>
      <c r="F324" s="17"/>
      <c r="G324" s="17"/>
      <c r="H324" s="17"/>
      <c r="I324" s="17"/>
      <c r="J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</row>
    <row r="325" spans="2:63" x14ac:dyDescent="0.25">
      <c r="B325" s="17"/>
      <c r="C325" s="17"/>
      <c r="D325" s="17"/>
      <c r="E325" s="17"/>
      <c r="F325" s="17"/>
      <c r="G325" s="17"/>
      <c r="H325" s="17"/>
      <c r="I325" s="17"/>
      <c r="J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</row>
    <row r="326" spans="2:63" x14ac:dyDescent="0.25">
      <c r="B326" s="17"/>
      <c r="C326" s="17"/>
      <c r="D326" s="17"/>
      <c r="E326" s="17"/>
      <c r="F326" s="17"/>
      <c r="G326" s="17"/>
      <c r="H326" s="17"/>
      <c r="I326" s="17"/>
      <c r="J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</row>
    <row r="327" spans="2:63" x14ac:dyDescent="0.25">
      <c r="B327" s="17"/>
      <c r="C327" s="17"/>
      <c r="D327" s="17"/>
      <c r="E327" s="17"/>
      <c r="F327" s="17"/>
      <c r="G327" s="17"/>
      <c r="H327" s="17"/>
      <c r="I327" s="17"/>
      <c r="J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</row>
    <row r="328" spans="2:63" x14ac:dyDescent="0.25">
      <c r="B328" s="17"/>
      <c r="C328" s="17"/>
      <c r="D328" s="17"/>
      <c r="E328" s="17"/>
      <c r="F328" s="17"/>
      <c r="G328" s="17"/>
      <c r="H328" s="17"/>
      <c r="I328" s="17"/>
      <c r="J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</row>
    <row r="329" spans="2:63" x14ac:dyDescent="0.25">
      <c r="B329" s="17"/>
      <c r="C329" s="17"/>
      <c r="D329" s="17"/>
      <c r="E329" s="17"/>
      <c r="F329" s="17"/>
      <c r="G329" s="17"/>
      <c r="H329" s="17"/>
      <c r="I329" s="17"/>
      <c r="J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</row>
    <row r="330" spans="2:63" x14ac:dyDescent="0.25">
      <c r="B330" s="17"/>
      <c r="C330" s="17"/>
      <c r="D330" s="17"/>
      <c r="E330" s="17"/>
      <c r="F330" s="17"/>
      <c r="G330" s="17"/>
      <c r="H330" s="17"/>
      <c r="I330" s="17"/>
      <c r="J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</row>
    <row r="331" spans="2:63" x14ac:dyDescent="0.25">
      <c r="B331" s="17"/>
      <c r="C331" s="17"/>
      <c r="D331" s="17"/>
      <c r="E331" s="17"/>
      <c r="F331" s="17"/>
      <c r="G331" s="17"/>
      <c r="H331" s="17"/>
      <c r="I331" s="17"/>
      <c r="J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</row>
    <row r="332" spans="2:63" x14ac:dyDescent="0.25">
      <c r="B332" s="17"/>
      <c r="C332" s="17"/>
      <c r="D332" s="17"/>
      <c r="E332" s="17"/>
      <c r="F332" s="17"/>
      <c r="G332" s="17"/>
      <c r="H332" s="17"/>
      <c r="I332" s="17"/>
      <c r="J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</row>
    <row r="333" spans="2:63" x14ac:dyDescent="0.25">
      <c r="B333" s="17"/>
      <c r="C333" s="17"/>
      <c r="D333" s="17"/>
      <c r="E333" s="17"/>
      <c r="F333" s="17"/>
      <c r="G333" s="17"/>
      <c r="H333" s="17"/>
      <c r="I333" s="17"/>
      <c r="J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</row>
    <row r="334" spans="2:63" x14ac:dyDescent="0.25">
      <c r="B334" s="17"/>
      <c r="C334" s="17"/>
      <c r="D334" s="17"/>
      <c r="E334" s="17"/>
      <c r="F334" s="17"/>
      <c r="G334" s="17"/>
      <c r="H334" s="17"/>
      <c r="I334" s="17"/>
      <c r="J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</row>
    <row r="335" spans="2:63" x14ac:dyDescent="0.25">
      <c r="B335" s="17"/>
      <c r="C335" s="17"/>
      <c r="D335" s="17"/>
      <c r="E335" s="17"/>
      <c r="F335" s="17"/>
      <c r="G335" s="17"/>
      <c r="H335" s="17"/>
      <c r="I335" s="17"/>
      <c r="J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</row>
    <row r="336" spans="2:63" x14ac:dyDescent="0.25">
      <c r="B336" s="17"/>
      <c r="C336" s="17"/>
      <c r="D336" s="17"/>
      <c r="E336" s="17"/>
      <c r="F336" s="17"/>
      <c r="G336" s="17"/>
      <c r="H336" s="17"/>
      <c r="I336" s="17"/>
      <c r="J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</row>
    <row r="337" spans="2:63" x14ac:dyDescent="0.25">
      <c r="B337" s="17"/>
      <c r="C337" s="17"/>
      <c r="D337" s="17"/>
      <c r="E337" s="17"/>
      <c r="F337" s="17"/>
      <c r="G337" s="17"/>
      <c r="H337" s="17"/>
      <c r="I337" s="17"/>
      <c r="J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</row>
    <row r="338" spans="2:63" x14ac:dyDescent="0.25">
      <c r="B338" s="17"/>
      <c r="C338" s="17"/>
      <c r="D338" s="17"/>
      <c r="E338" s="17"/>
      <c r="F338" s="17"/>
      <c r="G338" s="17"/>
      <c r="H338" s="17"/>
      <c r="I338" s="17"/>
      <c r="J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</row>
    <row r="339" spans="2:63" x14ac:dyDescent="0.25">
      <c r="B339" s="17"/>
      <c r="C339" s="17"/>
      <c r="D339" s="17"/>
      <c r="E339" s="17"/>
      <c r="F339" s="17"/>
      <c r="G339" s="17"/>
      <c r="H339" s="17"/>
      <c r="I339" s="17"/>
      <c r="J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</row>
    <row r="340" spans="2:63" x14ac:dyDescent="0.25">
      <c r="B340" s="17"/>
      <c r="C340" s="17"/>
      <c r="D340" s="17"/>
      <c r="E340" s="17"/>
      <c r="F340" s="17"/>
      <c r="G340" s="17"/>
      <c r="H340" s="17"/>
      <c r="I340" s="17"/>
      <c r="J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</row>
    <row r="341" spans="2:63" x14ac:dyDescent="0.25">
      <c r="B341" s="17"/>
      <c r="C341" s="17"/>
      <c r="D341" s="17"/>
      <c r="E341" s="17"/>
      <c r="F341" s="17"/>
      <c r="G341" s="17"/>
      <c r="H341" s="17"/>
      <c r="I341" s="17"/>
      <c r="J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</row>
    <row r="342" spans="2:63" x14ac:dyDescent="0.25">
      <c r="B342" s="17"/>
      <c r="C342" s="17"/>
      <c r="D342" s="17"/>
      <c r="E342" s="17"/>
      <c r="F342" s="17"/>
      <c r="G342" s="17"/>
      <c r="H342" s="17"/>
      <c r="I342" s="17"/>
      <c r="J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</row>
    <row r="343" spans="2:63" x14ac:dyDescent="0.25">
      <c r="B343" s="17"/>
      <c r="C343" s="17"/>
      <c r="D343" s="17"/>
      <c r="E343" s="17"/>
      <c r="F343" s="17"/>
      <c r="G343" s="17"/>
      <c r="H343" s="17"/>
      <c r="I343" s="17"/>
      <c r="J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</row>
    <row r="344" spans="2:63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</row>
    <row r="345" spans="2:63" x14ac:dyDescent="0.25">
      <c r="B345" s="17"/>
      <c r="C345" s="17"/>
      <c r="D345" s="17"/>
      <c r="E345" s="17"/>
      <c r="F345" s="17"/>
      <c r="G345" s="17"/>
      <c r="H345" s="17"/>
      <c r="I345" s="17"/>
      <c r="J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</row>
    <row r="346" spans="2:63" x14ac:dyDescent="0.25">
      <c r="B346" s="17"/>
      <c r="C346" s="17"/>
      <c r="D346" s="17"/>
      <c r="E346" s="17"/>
      <c r="F346" s="17"/>
      <c r="G346" s="17"/>
      <c r="H346" s="17"/>
      <c r="I346" s="17"/>
      <c r="J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</row>
    <row r="347" spans="2:63" x14ac:dyDescent="0.25">
      <c r="B347" s="17"/>
      <c r="C347" s="17"/>
      <c r="D347" s="17"/>
      <c r="E347" s="17"/>
      <c r="F347" s="17"/>
      <c r="G347" s="17"/>
      <c r="H347" s="17"/>
      <c r="I347" s="17"/>
      <c r="J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</row>
    <row r="348" spans="2:63" x14ac:dyDescent="0.25">
      <c r="B348" s="17"/>
      <c r="C348" s="17"/>
      <c r="D348" s="17"/>
      <c r="E348" s="17"/>
      <c r="F348" s="17"/>
      <c r="G348" s="17"/>
      <c r="H348" s="17"/>
      <c r="I348" s="17"/>
      <c r="J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</row>
    <row r="349" spans="2:63" x14ac:dyDescent="0.25">
      <c r="B349" s="17"/>
      <c r="C349" s="17"/>
      <c r="D349" s="17"/>
      <c r="E349" s="17"/>
      <c r="F349" s="17"/>
      <c r="G349" s="17"/>
      <c r="H349" s="17"/>
      <c r="I349" s="17"/>
      <c r="J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</row>
    <row r="350" spans="2:63" x14ac:dyDescent="0.25">
      <c r="B350" s="17"/>
      <c r="C350" s="17"/>
      <c r="D350" s="17"/>
      <c r="E350" s="17"/>
      <c r="F350" s="17"/>
      <c r="G350" s="17"/>
      <c r="H350" s="17"/>
      <c r="I350" s="17"/>
      <c r="J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</row>
    <row r="351" spans="2:63" x14ac:dyDescent="0.25">
      <c r="B351" s="17"/>
      <c r="C351" s="17"/>
      <c r="D351" s="17"/>
      <c r="E351" s="17"/>
      <c r="F351" s="17"/>
      <c r="G351" s="17"/>
      <c r="H351" s="17"/>
      <c r="I351" s="17"/>
      <c r="J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</row>
    <row r="352" spans="2:63" x14ac:dyDescent="0.25">
      <c r="B352" s="17"/>
      <c r="C352" s="17"/>
      <c r="D352" s="17"/>
      <c r="E352" s="17"/>
      <c r="F352" s="17"/>
      <c r="G352" s="17"/>
      <c r="H352" s="17"/>
      <c r="I352" s="17"/>
      <c r="J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</row>
    <row r="353" spans="2:63" x14ac:dyDescent="0.25">
      <c r="B353" s="17"/>
      <c r="C353" s="17"/>
      <c r="D353" s="17"/>
      <c r="E353" s="17"/>
      <c r="F353" s="17"/>
      <c r="G353" s="17"/>
      <c r="H353" s="17"/>
      <c r="I353" s="17"/>
      <c r="J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</row>
    <row r="354" spans="2:63" x14ac:dyDescent="0.25">
      <c r="B354" s="17"/>
      <c r="C354" s="17"/>
      <c r="D354" s="17"/>
      <c r="E354" s="17"/>
      <c r="F354" s="17"/>
      <c r="G354" s="17"/>
      <c r="H354" s="17"/>
      <c r="I354" s="17"/>
      <c r="J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</row>
    <row r="355" spans="2:63" x14ac:dyDescent="0.25">
      <c r="B355" s="17"/>
      <c r="C355" s="17"/>
      <c r="D355" s="17"/>
      <c r="E355" s="17"/>
      <c r="F355" s="17"/>
      <c r="G355" s="17"/>
      <c r="H355" s="17"/>
      <c r="I355" s="17"/>
      <c r="J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</row>
    <row r="356" spans="2:63" x14ac:dyDescent="0.25">
      <c r="B356" s="17"/>
      <c r="C356" s="17"/>
      <c r="D356" s="17"/>
      <c r="E356" s="17"/>
      <c r="F356" s="17"/>
      <c r="G356" s="17"/>
      <c r="H356" s="17"/>
      <c r="I356" s="17"/>
      <c r="J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</row>
    <row r="357" spans="2:63" x14ac:dyDescent="0.25">
      <c r="B357" s="17"/>
      <c r="C357" s="17"/>
      <c r="D357" s="17"/>
      <c r="E357" s="17"/>
      <c r="F357" s="17"/>
      <c r="G357" s="17"/>
      <c r="H357" s="17"/>
      <c r="I357" s="17"/>
      <c r="J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</row>
    <row r="358" spans="2:63" x14ac:dyDescent="0.25">
      <c r="B358" s="17"/>
      <c r="C358" s="17"/>
      <c r="D358" s="17"/>
      <c r="E358" s="17"/>
      <c r="F358" s="17"/>
      <c r="G358" s="17"/>
      <c r="H358" s="17"/>
      <c r="I358" s="17"/>
      <c r="J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</row>
    <row r="359" spans="2:63" x14ac:dyDescent="0.25">
      <c r="B359" s="17"/>
      <c r="C359" s="17"/>
      <c r="D359" s="17"/>
      <c r="E359" s="17"/>
      <c r="F359" s="17"/>
      <c r="G359" s="17"/>
      <c r="H359" s="17"/>
      <c r="I359" s="17"/>
      <c r="J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</row>
    <row r="360" spans="2:63" x14ac:dyDescent="0.25">
      <c r="B360" s="17"/>
      <c r="C360" s="17"/>
      <c r="D360" s="17"/>
      <c r="E360" s="17"/>
      <c r="F360" s="17"/>
      <c r="G360" s="17"/>
      <c r="H360" s="17"/>
      <c r="I360" s="17"/>
      <c r="J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</row>
    <row r="361" spans="2:63" x14ac:dyDescent="0.25">
      <c r="B361" s="17"/>
      <c r="C361" s="17"/>
      <c r="D361" s="17"/>
      <c r="E361" s="17"/>
      <c r="F361" s="17"/>
      <c r="G361" s="17"/>
      <c r="H361" s="17"/>
      <c r="I361" s="17"/>
      <c r="J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</row>
    <row r="362" spans="2:63" x14ac:dyDescent="0.25">
      <c r="B362" s="17"/>
      <c r="C362" s="17"/>
      <c r="D362" s="17"/>
      <c r="E362" s="17"/>
      <c r="F362" s="17"/>
      <c r="G362" s="17"/>
      <c r="H362" s="17"/>
      <c r="I362" s="17"/>
      <c r="J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</row>
    <row r="363" spans="2:63" x14ac:dyDescent="0.25">
      <c r="B363" s="17"/>
      <c r="C363" s="17"/>
      <c r="D363" s="17"/>
      <c r="E363" s="17"/>
      <c r="F363" s="17"/>
      <c r="G363" s="17"/>
      <c r="H363" s="17"/>
      <c r="I363" s="17"/>
      <c r="J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</row>
    <row r="364" spans="2:63" x14ac:dyDescent="0.25">
      <c r="B364" s="17"/>
      <c r="C364" s="17"/>
      <c r="D364" s="17"/>
      <c r="E364" s="17"/>
      <c r="F364" s="17"/>
      <c r="G364" s="17"/>
      <c r="H364" s="17"/>
      <c r="I364" s="17"/>
      <c r="J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</row>
    <row r="365" spans="2:63" x14ac:dyDescent="0.25">
      <c r="B365" s="17"/>
      <c r="C365" s="17"/>
      <c r="D365" s="17"/>
      <c r="E365" s="17"/>
      <c r="F365" s="17"/>
      <c r="G365" s="17"/>
      <c r="H365" s="17"/>
      <c r="I365" s="17"/>
      <c r="J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</row>
    <row r="366" spans="2:63" x14ac:dyDescent="0.25">
      <c r="B366" s="17"/>
      <c r="C366" s="17"/>
      <c r="D366" s="17"/>
      <c r="E366" s="17"/>
      <c r="F366" s="17"/>
      <c r="G366" s="17"/>
      <c r="H366" s="17"/>
      <c r="I366" s="17"/>
      <c r="J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</row>
    <row r="367" spans="2:63" x14ac:dyDescent="0.25">
      <c r="B367" s="17"/>
      <c r="C367" s="17"/>
      <c r="D367" s="17"/>
      <c r="E367" s="17"/>
      <c r="F367" s="17"/>
      <c r="G367" s="17"/>
      <c r="H367" s="17"/>
      <c r="I367" s="17"/>
      <c r="J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</row>
    <row r="368" spans="2:63" x14ac:dyDescent="0.25">
      <c r="B368" s="17"/>
      <c r="C368" s="17"/>
      <c r="D368" s="17"/>
      <c r="E368" s="17"/>
      <c r="F368" s="17"/>
      <c r="G368" s="17"/>
      <c r="H368" s="17"/>
      <c r="I368" s="17"/>
      <c r="J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</row>
    <row r="369" spans="2:63" x14ac:dyDescent="0.25">
      <c r="B369" s="17"/>
      <c r="C369" s="17"/>
      <c r="D369" s="17"/>
      <c r="E369" s="17"/>
      <c r="F369" s="17"/>
      <c r="G369" s="17"/>
      <c r="H369" s="17"/>
      <c r="I369" s="17"/>
      <c r="J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</row>
    <row r="370" spans="2:63" x14ac:dyDescent="0.25">
      <c r="B370" s="17"/>
      <c r="C370" s="17"/>
      <c r="D370" s="17"/>
      <c r="E370" s="17"/>
      <c r="F370" s="17"/>
      <c r="G370" s="17"/>
      <c r="H370" s="17"/>
      <c r="I370" s="17"/>
      <c r="J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</row>
    <row r="371" spans="2:63" x14ac:dyDescent="0.25">
      <c r="B371" s="17"/>
      <c r="C371" s="17"/>
      <c r="D371" s="17"/>
      <c r="E371" s="17"/>
      <c r="F371" s="17"/>
      <c r="G371" s="17"/>
      <c r="H371" s="17"/>
      <c r="I371" s="17"/>
      <c r="J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</row>
    <row r="372" spans="2:63" x14ac:dyDescent="0.25">
      <c r="B372" s="17"/>
      <c r="C372" s="17"/>
      <c r="D372" s="17"/>
      <c r="E372" s="17"/>
      <c r="F372" s="17"/>
      <c r="G372" s="17"/>
      <c r="H372" s="17"/>
      <c r="I372" s="17"/>
      <c r="J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</row>
    <row r="373" spans="2:63" x14ac:dyDescent="0.25">
      <c r="B373" s="17"/>
      <c r="C373" s="17"/>
      <c r="D373" s="17"/>
      <c r="E373" s="17"/>
      <c r="F373" s="17"/>
      <c r="G373" s="17"/>
      <c r="H373" s="17"/>
      <c r="I373" s="17"/>
      <c r="J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</row>
    <row r="374" spans="2:63" x14ac:dyDescent="0.25">
      <c r="B374" s="17"/>
      <c r="C374" s="17"/>
      <c r="D374" s="17"/>
      <c r="E374" s="17"/>
      <c r="F374" s="17"/>
      <c r="G374" s="17"/>
      <c r="H374" s="17"/>
      <c r="I374" s="17"/>
      <c r="J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</row>
    <row r="375" spans="2:63" x14ac:dyDescent="0.25">
      <c r="B375" s="17"/>
      <c r="C375" s="17"/>
      <c r="D375" s="17"/>
      <c r="E375" s="17"/>
      <c r="F375" s="17"/>
      <c r="G375" s="17"/>
      <c r="H375" s="17"/>
      <c r="I375" s="17"/>
      <c r="J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</row>
    <row r="376" spans="2:63" x14ac:dyDescent="0.25">
      <c r="B376" s="17"/>
      <c r="C376" s="17"/>
      <c r="D376" s="17"/>
      <c r="E376" s="17"/>
      <c r="F376" s="17"/>
      <c r="G376" s="17"/>
      <c r="H376" s="17"/>
      <c r="I376" s="17"/>
      <c r="J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</row>
    <row r="377" spans="2:63" x14ac:dyDescent="0.25">
      <c r="B377" s="17"/>
      <c r="C377" s="17"/>
      <c r="D377" s="17"/>
      <c r="E377" s="17"/>
      <c r="F377" s="17"/>
      <c r="G377" s="17"/>
      <c r="H377" s="17"/>
      <c r="I377" s="17"/>
      <c r="J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</row>
    <row r="378" spans="2:63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</row>
    <row r="379" spans="2:63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</row>
    <row r="380" spans="2:63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</row>
    <row r="381" spans="2:63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</row>
    <row r="382" spans="2:63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</row>
    <row r="383" spans="2:63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</row>
    <row r="384" spans="2:63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</row>
    <row r="385" spans="2:63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</row>
    <row r="386" spans="2:63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</row>
    <row r="387" spans="2:63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</row>
    <row r="388" spans="2:63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</row>
    <row r="389" spans="2:63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</row>
    <row r="390" spans="2:63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</row>
    <row r="391" spans="2:63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</row>
    <row r="392" spans="2:63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</row>
    <row r="393" spans="2:63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</row>
    <row r="394" spans="2:63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</row>
    <row r="395" spans="2:63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</row>
    <row r="396" spans="2:63" x14ac:dyDescent="0.25">
      <c r="B396" s="17"/>
      <c r="C396" s="17"/>
      <c r="D396" s="17"/>
      <c r="E396" s="17"/>
      <c r="F396" s="17"/>
      <c r="G396" s="17"/>
      <c r="H396" s="17"/>
      <c r="I396" s="17"/>
      <c r="J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</row>
    <row r="397" spans="2:63" x14ac:dyDescent="0.25">
      <c r="B397" s="17"/>
      <c r="C397" s="17"/>
      <c r="D397" s="17"/>
      <c r="E397" s="17"/>
      <c r="F397" s="17"/>
      <c r="G397" s="17"/>
      <c r="H397" s="17"/>
      <c r="I397" s="17"/>
      <c r="J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</row>
    <row r="398" spans="2:63" x14ac:dyDescent="0.25">
      <c r="B398" s="17"/>
      <c r="C398" s="17"/>
      <c r="D398" s="17"/>
      <c r="E398" s="17"/>
      <c r="F398" s="17"/>
      <c r="G398" s="17"/>
      <c r="H398" s="17"/>
      <c r="I398" s="17"/>
      <c r="J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</row>
    <row r="399" spans="2:63" x14ac:dyDescent="0.25">
      <c r="B399" s="17"/>
      <c r="C399" s="17"/>
      <c r="D399" s="17"/>
      <c r="E399" s="17"/>
      <c r="F399" s="17"/>
      <c r="G399" s="17"/>
      <c r="H399" s="17"/>
      <c r="I399" s="17"/>
      <c r="J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</row>
    <row r="400" spans="2:63" x14ac:dyDescent="0.25">
      <c r="B400" s="17"/>
      <c r="C400" s="17"/>
      <c r="D400" s="17"/>
      <c r="E400" s="17"/>
      <c r="F400" s="17"/>
      <c r="G400" s="17"/>
      <c r="H400" s="17"/>
      <c r="I400" s="17"/>
      <c r="J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</row>
    <row r="401" spans="2:63" x14ac:dyDescent="0.25">
      <c r="B401" s="17"/>
      <c r="C401" s="17"/>
      <c r="D401" s="17"/>
      <c r="E401" s="17"/>
      <c r="F401" s="17"/>
      <c r="G401" s="17"/>
      <c r="H401" s="17"/>
      <c r="I401" s="17"/>
      <c r="J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</row>
    <row r="402" spans="2:63" x14ac:dyDescent="0.25">
      <c r="B402" s="17"/>
      <c r="C402" s="17"/>
      <c r="D402" s="17"/>
      <c r="E402" s="17"/>
      <c r="F402" s="17"/>
      <c r="G402" s="17"/>
      <c r="H402" s="17"/>
      <c r="I402" s="17"/>
      <c r="J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</row>
    <row r="403" spans="2:63" x14ac:dyDescent="0.25">
      <c r="B403" s="17"/>
      <c r="C403" s="17"/>
      <c r="D403" s="17"/>
      <c r="E403" s="17"/>
      <c r="F403" s="17"/>
      <c r="G403" s="17"/>
      <c r="H403" s="17"/>
      <c r="I403" s="17"/>
      <c r="J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</row>
    <row r="404" spans="2:63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</row>
    <row r="405" spans="2:63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</row>
    <row r="406" spans="2:63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</row>
    <row r="407" spans="2:63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</row>
    <row r="408" spans="2:63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</row>
    <row r="409" spans="2:63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</row>
    <row r="410" spans="2:63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</row>
    <row r="411" spans="2:63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</row>
    <row r="412" spans="2:63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</row>
    <row r="413" spans="2:63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</row>
    <row r="414" spans="2:63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</row>
    <row r="415" spans="2:63" x14ac:dyDescent="0.25">
      <c r="B415" s="17"/>
      <c r="C415" s="17"/>
      <c r="D415" s="17"/>
      <c r="E415" s="17"/>
      <c r="F415" s="17"/>
      <c r="G415" s="17"/>
      <c r="H415" s="17"/>
      <c r="I415" s="17"/>
      <c r="J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</row>
    <row r="416" spans="2:63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</row>
    <row r="417" spans="2:63" x14ac:dyDescent="0.25">
      <c r="B417" s="17"/>
      <c r="C417" s="17"/>
      <c r="D417" s="17"/>
      <c r="E417" s="17"/>
      <c r="F417" s="17"/>
      <c r="G417" s="17"/>
      <c r="H417" s="17"/>
      <c r="I417" s="17"/>
      <c r="J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</row>
    <row r="418" spans="2:63" x14ac:dyDescent="0.25">
      <c r="B418" s="17"/>
      <c r="C418" s="17"/>
      <c r="D418" s="17"/>
      <c r="E418" s="17"/>
      <c r="F418" s="17"/>
      <c r="G418" s="17"/>
      <c r="H418" s="17"/>
      <c r="I418" s="17"/>
      <c r="J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</row>
    <row r="419" spans="2:63" x14ac:dyDescent="0.25">
      <c r="B419" s="17"/>
      <c r="C419" s="17"/>
      <c r="D419" s="17"/>
      <c r="E419" s="17"/>
      <c r="F419" s="17"/>
      <c r="G419" s="17"/>
      <c r="H419" s="17"/>
      <c r="I419" s="17"/>
      <c r="J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</row>
    <row r="420" spans="2:63" x14ac:dyDescent="0.25">
      <c r="B420" s="17"/>
      <c r="C420" s="17"/>
      <c r="D420" s="17"/>
      <c r="E420" s="17"/>
      <c r="F420" s="17"/>
      <c r="G420" s="17"/>
      <c r="H420" s="17"/>
      <c r="I420" s="17"/>
      <c r="J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</row>
    <row r="421" spans="2:63" x14ac:dyDescent="0.25">
      <c r="B421" s="17"/>
      <c r="C421" s="17"/>
      <c r="D421" s="17"/>
      <c r="E421" s="17"/>
      <c r="F421" s="17"/>
      <c r="G421" s="17"/>
      <c r="H421" s="17"/>
      <c r="I421" s="17"/>
      <c r="J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</row>
    <row r="422" spans="2:63" x14ac:dyDescent="0.25">
      <c r="B422" s="17"/>
      <c r="C422" s="17"/>
      <c r="D422" s="17"/>
      <c r="E422" s="17"/>
      <c r="F422" s="17"/>
      <c r="G422" s="17"/>
      <c r="H422" s="17"/>
      <c r="I422" s="17"/>
      <c r="J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</row>
    <row r="423" spans="2:63" x14ac:dyDescent="0.25">
      <c r="B423" s="17"/>
      <c r="C423" s="17"/>
      <c r="D423" s="17"/>
      <c r="E423" s="17"/>
      <c r="F423" s="17"/>
      <c r="G423" s="17"/>
      <c r="H423" s="17"/>
      <c r="I423" s="17"/>
      <c r="J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</row>
    <row r="424" spans="2:63" x14ac:dyDescent="0.25">
      <c r="B424" s="17"/>
      <c r="C424" s="17"/>
      <c r="D424" s="17"/>
      <c r="E424" s="17"/>
      <c r="F424" s="17"/>
      <c r="G424" s="17"/>
      <c r="H424" s="17"/>
      <c r="I424" s="17"/>
      <c r="J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</row>
    <row r="425" spans="2:63" x14ac:dyDescent="0.25">
      <c r="B425" s="17"/>
      <c r="C425" s="17"/>
      <c r="D425" s="17"/>
      <c r="E425" s="17"/>
      <c r="F425" s="17"/>
      <c r="G425" s="17"/>
      <c r="H425" s="17"/>
      <c r="I425" s="17"/>
      <c r="J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</row>
    <row r="426" spans="2:63" x14ac:dyDescent="0.25">
      <c r="B426" s="17"/>
      <c r="C426" s="17"/>
      <c r="D426" s="17"/>
      <c r="E426" s="17"/>
      <c r="F426" s="17"/>
      <c r="G426" s="17"/>
      <c r="H426" s="17"/>
      <c r="I426" s="17"/>
      <c r="J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</row>
    <row r="427" spans="2:63" x14ac:dyDescent="0.25">
      <c r="B427" s="17"/>
      <c r="C427" s="17"/>
      <c r="D427" s="17"/>
      <c r="E427" s="17"/>
      <c r="F427" s="17"/>
      <c r="G427" s="17"/>
      <c r="H427" s="17"/>
      <c r="I427" s="17"/>
      <c r="J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</row>
    <row r="428" spans="2:63" x14ac:dyDescent="0.25">
      <c r="B428" s="17"/>
      <c r="C428" s="17"/>
      <c r="D428" s="17"/>
      <c r="E428" s="17"/>
      <c r="F428" s="17"/>
      <c r="G428" s="17"/>
      <c r="H428" s="17"/>
      <c r="I428" s="17"/>
      <c r="J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</row>
    <row r="429" spans="2:63" x14ac:dyDescent="0.25">
      <c r="B429" s="17"/>
      <c r="C429" s="17"/>
      <c r="D429" s="17"/>
      <c r="E429" s="17"/>
      <c r="F429" s="17"/>
      <c r="G429" s="17"/>
      <c r="H429" s="17"/>
      <c r="I429" s="17"/>
      <c r="J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</row>
    <row r="430" spans="2:63" x14ac:dyDescent="0.25">
      <c r="B430" s="17"/>
      <c r="C430" s="17"/>
      <c r="D430" s="17"/>
      <c r="E430" s="17"/>
      <c r="F430" s="17"/>
      <c r="G430" s="17"/>
      <c r="H430" s="17"/>
      <c r="I430" s="17"/>
      <c r="J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</row>
    <row r="431" spans="2:63" x14ac:dyDescent="0.25">
      <c r="B431" s="17"/>
      <c r="C431" s="17"/>
      <c r="D431" s="17"/>
      <c r="E431" s="17"/>
      <c r="F431" s="17"/>
      <c r="G431" s="17"/>
      <c r="H431" s="17"/>
      <c r="I431" s="17"/>
      <c r="J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</row>
    <row r="432" spans="2:63" x14ac:dyDescent="0.25">
      <c r="B432" s="17"/>
      <c r="C432" s="17"/>
      <c r="D432" s="17"/>
      <c r="E432" s="17"/>
      <c r="F432" s="17"/>
      <c r="G432" s="17"/>
      <c r="H432" s="17"/>
      <c r="I432" s="17"/>
      <c r="J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</row>
    <row r="433" spans="2:63" x14ac:dyDescent="0.25">
      <c r="B433" s="17"/>
      <c r="C433" s="17"/>
      <c r="D433" s="17"/>
      <c r="E433" s="17"/>
      <c r="F433" s="17"/>
      <c r="G433" s="17"/>
      <c r="H433" s="17"/>
      <c r="I433" s="17"/>
      <c r="J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</row>
    <row r="434" spans="2:63" x14ac:dyDescent="0.25">
      <c r="B434" s="17"/>
      <c r="C434" s="17"/>
      <c r="D434" s="17"/>
      <c r="E434" s="17"/>
      <c r="F434" s="17"/>
      <c r="G434" s="17"/>
      <c r="H434" s="17"/>
      <c r="I434" s="17"/>
      <c r="J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</row>
    <row r="435" spans="2:63" x14ac:dyDescent="0.25">
      <c r="B435" s="17"/>
      <c r="C435" s="17"/>
      <c r="D435" s="17"/>
      <c r="E435" s="17"/>
      <c r="F435" s="17"/>
      <c r="G435" s="17"/>
      <c r="H435" s="17"/>
      <c r="I435" s="17"/>
      <c r="J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</row>
    <row r="436" spans="2:63" x14ac:dyDescent="0.25">
      <c r="B436" s="17"/>
      <c r="C436" s="17"/>
      <c r="D436" s="17"/>
      <c r="E436" s="17"/>
      <c r="F436" s="17"/>
      <c r="G436" s="17"/>
      <c r="H436" s="17"/>
      <c r="I436" s="17"/>
      <c r="J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</row>
    <row r="437" spans="2:63" x14ac:dyDescent="0.25">
      <c r="B437" s="17"/>
      <c r="C437" s="17"/>
      <c r="D437" s="17"/>
      <c r="E437" s="17"/>
      <c r="F437" s="17"/>
      <c r="G437" s="17"/>
      <c r="H437" s="17"/>
      <c r="I437" s="17"/>
      <c r="J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</row>
    <row r="438" spans="2:63" x14ac:dyDescent="0.25">
      <c r="B438" s="17"/>
      <c r="C438" s="17"/>
      <c r="D438" s="17"/>
      <c r="E438" s="17"/>
      <c r="F438" s="17"/>
      <c r="G438" s="17"/>
      <c r="H438" s="17"/>
      <c r="I438" s="17"/>
      <c r="J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</row>
    <row r="439" spans="2:63" x14ac:dyDescent="0.25">
      <c r="B439" s="17"/>
      <c r="C439" s="17"/>
      <c r="D439" s="17"/>
      <c r="E439" s="17"/>
      <c r="F439" s="17"/>
      <c r="G439" s="17"/>
      <c r="H439" s="17"/>
      <c r="I439" s="17"/>
      <c r="J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</row>
    <row r="440" spans="2:63" x14ac:dyDescent="0.25">
      <c r="B440" s="17"/>
      <c r="C440" s="17"/>
      <c r="D440" s="17"/>
      <c r="E440" s="17"/>
      <c r="F440" s="17"/>
      <c r="G440" s="17"/>
      <c r="H440" s="17"/>
      <c r="I440" s="17"/>
      <c r="J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</row>
    <row r="441" spans="2:63" x14ac:dyDescent="0.25">
      <c r="B441" s="17"/>
      <c r="C441" s="17"/>
      <c r="D441" s="17"/>
      <c r="E441" s="17"/>
      <c r="F441" s="17"/>
      <c r="G441" s="17"/>
      <c r="H441" s="17"/>
      <c r="I441" s="17"/>
      <c r="J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</row>
    <row r="442" spans="2:63" x14ac:dyDescent="0.25">
      <c r="B442" s="17"/>
      <c r="C442" s="17"/>
      <c r="D442" s="17"/>
      <c r="E442" s="17"/>
      <c r="F442" s="17"/>
      <c r="G442" s="17"/>
      <c r="H442" s="17"/>
      <c r="I442" s="17"/>
      <c r="J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</row>
    <row r="443" spans="2:63" x14ac:dyDescent="0.25">
      <c r="B443" s="17"/>
      <c r="C443" s="17"/>
      <c r="D443" s="17"/>
      <c r="E443" s="17"/>
      <c r="F443" s="17"/>
      <c r="G443" s="17"/>
      <c r="H443" s="17"/>
      <c r="I443" s="17"/>
      <c r="J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</row>
    <row r="444" spans="2:63" x14ac:dyDescent="0.25">
      <c r="B444" s="17"/>
      <c r="C444" s="17"/>
      <c r="D444" s="17"/>
      <c r="E444" s="17"/>
      <c r="F444" s="17"/>
      <c r="G444" s="17"/>
      <c r="H444" s="17"/>
      <c r="I444" s="17"/>
      <c r="J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</row>
    <row r="445" spans="2:63" x14ac:dyDescent="0.25">
      <c r="B445" s="17"/>
      <c r="C445" s="17"/>
      <c r="D445" s="17"/>
      <c r="E445" s="17"/>
      <c r="F445" s="17"/>
      <c r="G445" s="17"/>
      <c r="H445" s="17"/>
      <c r="I445" s="17"/>
      <c r="J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</row>
    <row r="446" spans="2:63" x14ac:dyDescent="0.25">
      <c r="B446" s="17"/>
      <c r="C446" s="17"/>
      <c r="D446" s="17"/>
      <c r="E446" s="17"/>
      <c r="F446" s="17"/>
      <c r="G446" s="17"/>
      <c r="H446" s="17"/>
      <c r="I446" s="17"/>
      <c r="J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</row>
    <row r="447" spans="2:63" x14ac:dyDescent="0.25">
      <c r="B447" s="17"/>
      <c r="C447" s="17"/>
      <c r="D447" s="17"/>
      <c r="E447" s="17"/>
      <c r="F447" s="17"/>
      <c r="G447" s="17"/>
      <c r="H447" s="17"/>
      <c r="I447" s="17"/>
      <c r="J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</row>
    <row r="448" spans="2:63" x14ac:dyDescent="0.25">
      <c r="B448" s="17"/>
      <c r="C448" s="17"/>
      <c r="D448" s="17"/>
      <c r="E448" s="17"/>
      <c r="F448" s="17"/>
      <c r="G448" s="17"/>
      <c r="H448" s="17"/>
      <c r="I448" s="17"/>
      <c r="J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</row>
    <row r="449" spans="2:63" x14ac:dyDescent="0.25">
      <c r="B449" s="17"/>
      <c r="C449" s="17"/>
      <c r="D449" s="17"/>
      <c r="E449" s="17"/>
      <c r="F449" s="17"/>
      <c r="G449" s="17"/>
      <c r="H449" s="17"/>
      <c r="I449" s="17"/>
      <c r="J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</row>
    <row r="450" spans="2:63" x14ac:dyDescent="0.25">
      <c r="B450" s="17"/>
      <c r="C450" s="17"/>
      <c r="D450" s="17"/>
      <c r="E450" s="17"/>
      <c r="F450" s="17"/>
      <c r="G450" s="17"/>
      <c r="H450" s="17"/>
      <c r="I450" s="17"/>
      <c r="J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</row>
    <row r="451" spans="2:63" x14ac:dyDescent="0.25">
      <c r="B451" s="17"/>
      <c r="C451" s="17"/>
      <c r="D451" s="17"/>
      <c r="E451" s="17"/>
      <c r="F451" s="17"/>
      <c r="G451" s="17"/>
      <c r="H451" s="17"/>
      <c r="I451" s="17"/>
      <c r="J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</row>
    <row r="452" spans="2:63" x14ac:dyDescent="0.25">
      <c r="B452" s="17"/>
      <c r="C452" s="17"/>
      <c r="D452" s="17"/>
      <c r="E452" s="17"/>
      <c r="F452" s="17"/>
      <c r="G452" s="17"/>
      <c r="H452" s="17"/>
      <c r="I452" s="17"/>
      <c r="J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</row>
    <row r="453" spans="2:63" x14ac:dyDescent="0.25">
      <c r="B453" s="17"/>
      <c r="C453" s="17"/>
      <c r="D453" s="17"/>
      <c r="E453" s="17"/>
      <c r="F453" s="17"/>
      <c r="G453" s="17"/>
      <c r="H453" s="17"/>
      <c r="I453" s="17"/>
      <c r="J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</row>
    <row r="454" spans="2:63" x14ac:dyDescent="0.25">
      <c r="B454" s="17"/>
      <c r="C454" s="17"/>
      <c r="D454" s="17"/>
      <c r="E454" s="17"/>
      <c r="F454" s="17"/>
      <c r="G454" s="17"/>
      <c r="H454" s="17"/>
      <c r="I454" s="17"/>
      <c r="J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</row>
    <row r="455" spans="2:63" x14ac:dyDescent="0.25">
      <c r="B455" s="17"/>
      <c r="C455" s="17"/>
      <c r="D455" s="17"/>
      <c r="E455" s="17"/>
      <c r="F455" s="17"/>
      <c r="G455" s="17"/>
      <c r="H455" s="17"/>
      <c r="I455" s="17"/>
      <c r="J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</row>
    <row r="456" spans="2:63" x14ac:dyDescent="0.25">
      <c r="B456" s="17"/>
      <c r="C456" s="17"/>
      <c r="D456" s="17"/>
      <c r="E456" s="17"/>
      <c r="F456" s="17"/>
      <c r="G456" s="17"/>
      <c r="H456" s="17"/>
      <c r="I456" s="17"/>
      <c r="J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</row>
    <row r="457" spans="2:63" x14ac:dyDescent="0.25">
      <c r="B457" s="17"/>
      <c r="C457" s="17"/>
      <c r="D457" s="17"/>
      <c r="E457" s="17"/>
      <c r="F457" s="17"/>
      <c r="G457" s="17"/>
      <c r="H457" s="17"/>
      <c r="I457" s="17"/>
      <c r="J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</row>
    <row r="458" spans="2:63" x14ac:dyDescent="0.25">
      <c r="B458" s="17"/>
      <c r="C458" s="17"/>
      <c r="D458" s="17"/>
      <c r="E458" s="17"/>
      <c r="F458" s="17"/>
      <c r="G458" s="17"/>
      <c r="H458" s="17"/>
      <c r="I458" s="17"/>
      <c r="J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</row>
    <row r="459" spans="2:63" x14ac:dyDescent="0.25">
      <c r="B459" s="17"/>
      <c r="C459" s="17"/>
      <c r="D459" s="17"/>
      <c r="E459" s="17"/>
      <c r="F459" s="17"/>
      <c r="G459" s="17"/>
      <c r="H459" s="17"/>
      <c r="I459" s="17"/>
      <c r="J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</row>
    <row r="460" spans="2:63" x14ac:dyDescent="0.25">
      <c r="B460" s="17"/>
      <c r="C460" s="17"/>
      <c r="D460" s="17"/>
      <c r="E460" s="17"/>
      <c r="F460" s="17"/>
      <c r="G460" s="17"/>
      <c r="H460" s="17"/>
      <c r="I460" s="17"/>
      <c r="J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</row>
    <row r="461" spans="2:63" x14ac:dyDescent="0.25">
      <c r="B461" s="17"/>
      <c r="C461" s="17"/>
      <c r="D461" s="17"/>
      <c r="E461" s="17"/>
      <c r="F461" s="17"/>
      <c r="G461" s="17"/>
      <c r="H461" s="17"/>
      <c r="I461" s="17"/>
      <c r="J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</row>
    <row r="462" spans="2:63" x14ac:dyDescent="0.25">
      <c r="B462" s="17"/>
      <c r="C462" s="17"/>
      <c r="D462" s="17"/>
      <c r="E462" s="17"/>
      <c r="F462" s="17"/>
      <c r="G462" s="17"/>
      <c r="H462" s="17"/>
      <c r="I462" s="17"/>
      <c r="J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</row>
    <row r="463" spans="2:63" x14ac:dyDescent="0.25">
      <c r="B463" s="17"/>
      <c r="C463" s="17"/>
      <c r="D463" s="17"/>
      <c r="E463" s="17"/>
      <c r="F463" s="17"/>
      <c r="G463" s="17"/>
      <c r="H463" s="17"/>
      <c r="I463" s="17"/>
      <c r="J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</row>
    <row r="464" spans="2:63" x14ac:dyDescent="0.25">
      <c r="B464" s="17"/>
      <c r="C464" s="17"/>
      <c r="D464" s="17"/>
      <c r="E464" s="17"/>
      <c r="F464" s="17"/>
      <c r="G464" s="17"/>
      <c r="H464" s="17"/>
      <c r="I464" s="17"/>
      <c r="J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</row>
    <row r="465" spans="2:63" x14ac:dyDescent="0.25">
      <c r="B465" s="17"/>
      <c r="C465" s="17"/>
      <c r="D465" s="17"/>
      <c r="E465" s="17"/>
      <c r="F465" s="17"/>
      <c r="G465" s="17"/>
      <c r="H465" s="17"/>
      <c r="I465" s="17"/>
      <c r="J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</row>
    <row r="466" spans="2:63" x14ac:dyDescent="0.25">
      <c r="B466" s="17"/>
      <c r="C466" s="17"/>
      <c r="D466" s="17"/>
      <c r="E466" s="17"/>
      <c r="F466" s="17"/>
      <c r="G466" s="17"/>
      <c r="H466" s="17"/>
      <c r="I466" s="17"/>
      <c r="J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</row>
    <row r="467" spans="2:63" x14ac:dyDescent="0.25">
      <c r="B467" s="17"/>
      <c r="C467" s="17"/>
      <c r="D467" s="17"/>
      <c r="E467" s="17"/>
      <c r="F467" s="17"/>
      <c r="G467" s="17"/>
      <c r="H467" s="17"/>
      <c r="I467" s="17"/>
      <c r="J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</row>
    <row r="468" spans="2:63" x14ac:dyDescent="0.25">
      <c r="B468" s="17"/>
      <c r="C468" s="17"/>
      <c r="D468" s="17"/>
      <c r="E468" s="17"/>
      <c r="F468" s="17"/>
      <c r="G468" s="17"/>
      <c r="H468" s="17"/>
      <c r="I468" s="17"/>
      <c r="J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</row>
    <row r="469" spans="2:63" x14ac:dyDescent="0.25">
      <c r="B469" s="17"/>
      <c r="C469" s="17"/>
      <c r="D469" s="17"/>
      <c r="E469" s="17"/>
      <c r="F469" s="17"/>
      <c r="G469" s="17"/>
      <c r="H469" s="17"/>
      <c r="I469" s="17"/>
      <c r="J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</row>
    <row r="470" spans="2:63" x14ac:dyDescent="0.25">
      <c r="B470" s="17"/>
      <c r="C470" s="17"/>
      <c r="D470" s="17"/>
      <c r="E470" s="17"/>
      <c r="F470" s="17"/>
      <c r="G470" s="17"/>
      <c r="H470" s="17"/>
      <c r="I470" s="17"/>
      <c r="J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</row>
    <row r="471" spans="2:63" x14ac:dyDescent="0.25">
      <c r="B471" s="17"/>
      <c r="C471" s="17"/>
      <c r="D471" s="17"/>
      <c r="E471" s="17"/>
      <c r="F471" s="17"/>
      <c r="G471" s="17"/>
      <c r="H471" s="17"/>
      <c r="I471" s="17"/>
      <c r="J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</row>
    <row r="472" spans="2:63" x14ac:dyDescent="0.25">
      <c r="B472" s="17"/>
      <c r="C472" s="17"/>
      <c r="D472" s="17"/>
      <c r="E472" s="17"/>
      <c r="F472" s="17"/>
      <c r="G472" s="17"/>
      <c r="H472" s="17"/>
      <c r="I472" s="17"/>
      <c r="J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</row>
    <row r="473" spans="2:63" x14ac:dyDescent="0.25">
      <c r="B473" s="17"/>
      <c r="C473" s="17"/>
      <c r="D473" s="17"/>
      <c r="E473" s="17"/>
      <c r="F473" s="17"/>
      <c r="G473" s="17"/>
      <c r="H473" s="17"/>
      <c r="I473" s="17"/>
      <c r="J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</row>
    <row r="474" spans="2:63" x14ac:dyDescent="0.25">
      <c r="B474" s="17"/>
      <c r="C474" s="17"/>
      <c r="D474" s="17"/>
      <c r="E474" s="17"/>
      <c r="F474" s="17"/>
      <c r="G474" s="17"/>
      <c r="H474" s="17"/>
      <c r="I474" s="17"/>
      <c r="J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</row>
    <row r="475" spans="2:63" x14ac:dyDescent="0.25">
      <c r="B475" s="17"/>
      <c r="C475" s="17"/>
      <c r="D475" s="17"/>
      <c r="E475" s="17"/>
      <c r="F475" s="17"/>
      <c r="G475" s="17"/>
      <c r="H475" s="17"/>
      <c r="I475" s="17"/>
      <c r="J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</row>
    <row r="476" spans="2:63" x14ac:dyDescent="0.25">
      <c r="B476" s="17"/>
      <c r="C476" s="17"/>
      <c r="D476" s="17"/>
      <c r="E476" s="17"/>
      <c r="F476" s="17"/>
      <c r="G476" s="17"/>
      <c r="H476" s="17"/>
      <c r="I476" s="17"/>
      <c r="J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</row>
    <row r="477" spans="2:63" x14ac:dyDescent="0.25">
      <c r="B477" s="17"/>
      <c r="C477" s="17"/>
      <c r="D477" s="17"/>
      <c r="E477" s="17"/>
      <c r="F477" s="17"/>
      <c r="G477" s="17"/>
      <c r="H477" s="17"/>
      <c r="I477" s="17"/>
      <c r="J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</row>
    <row r="478" spans="2:63" x14ac:dyDescent="0.25">
      <c r="B478" s="17"/>
      <c r="C478" s="17"/>
      <c r="D478" s="17"/>
      <c r="E478" s="17"/>
      <c r="F478" s="17"/>
      <c r="G478" s="17"/>
      <c r="H478" s="17"/>
      <c r="I478" s="17"/>
      <c r="J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</row>
    <row r="479" spans="2:63" x14ac:dyDescent="0.25">
      <c r="B479" s="17"/>
      <c r="C479" s="17"/>
      <c r="D479" s="17"/>
      <c r="E479" s="17"/>
      <c r="F479" s="17"/>
      <c r="G479" s="17"/>
      <c r="H479" s="17"/>
      <c r="I479" s="17"/>
      <c r="J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</row>
    <row r="480" spans="2:63" x14ac:dyDescent="0.25">
      <c r="B480" s="17"/>
      <c r="C480" s="17"/>
      <c r="D480" s="17"/>
      <c r="E480" s="17"/>
      <c r="F480" s="17"/>
      <c r="G480" s="17"/>
      <c r="H480" s="17"/>
      <c r="I480" s="17"/>
      <c r="J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</row>
    <row r="481" spans="47:63" x14ac:dyDescent="0.25"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</row>
    <row r="482" spans="47:63" x14ac:dyDescent="0.25"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</row>
    <row r="483" spans="47:63" x14ac:dyDescent="0.25"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</row>
    <row r="484" spans="47:63" x14ac:dyDescent="0.25"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</row>
    <row r="485" spans="47:63" x14ac:dyDescent="0.25"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</row>
    <row r="486" spans="47:63" x14ac:dyDescent="0.25"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</row>
    <row r="487" spans="47:63" x14ac:dyDescent="0.25"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</row>
    <row r="488" spans="47:63" x14ac:dyDescent="0.25"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</row>
    <row r="489" spans="47:63" x14ac:dyDescent="0.25"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</row>
    <row r="490" spans="47:63" x14ac:dyDescent="0.25"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</row>
    <row r="491" spans="47:63" x14ac:dyDescent="0.25"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</row>
    <row r="492" spans="47:63" x14ac:dyDescent="0.25"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</row>
    <row r="493" spans="47:63" x14ac:dyDescent="0.25"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</row>
    <row r="494" spans="47:63" x14ac:dyDescent="0.25"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</row>
    <row r="495" spans="47:63" x14ac:dyDescent="0.25"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</row>
    <row r="496" spans="47:63" x14ac:dyDescent="0.25"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</row>
    <row r="497" spans="47:63" x14ac:dyDescent="0.25"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</row>
    <row r="498" spans="47:63" x14ac:dyDescent="0.25"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</row>
    <row r="499" spans="47:63" x14ac:dyDescent="0.25"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</row>
    <row r="500" spans="47:63" x14ac:dyDescent="0.25"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</row>
    <row r="501" spans="47:63" x14ac:dyDescent="0.25"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</row>
    <row r="502" spans="47:63" x14ac:dyDescent="0.25"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</row>
    <row r="503" spans="47:63" x14ac:dyDescent="0.25"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</row>
    <row r="504" spans="47:63" x14ac:dyDescent="0.25"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</row>
    <row r="505" spans="47:63" x14ac:dyDescent="0.25"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</row>
    <row r="506" spans="47:63" x14ac:dyDescent="0.25"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</row>
    <row r="507" spans="47:63" x14ac:dyDescent="0.25"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</row>
    <row r="508" spans="47:63" x14ac:dyDescent="0.25"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</row>
    <row r="509" spans="47:63" x14ac:dyDescent="0.25"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</row>
    <row r="510" spans="47:63" x14ac:dyDescent="0.25"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</row>
    <row r="511" spans="47:63" x14ac:dyDescent="0.25"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</row>
    <row r="512" spans="47:63" x14ac:dyDescent="0.25"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</row>
    <row r="513" spans="47:63" x14ac:dyDescent="0.25"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</row>
    <row r="514" spans="47:63" x14ac:dyDescent="0.25"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</row>
    <row r="515" spans="47:63" x14ac:dyDescent="0.25"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</row>
    <row r="516" spans="47:63" x14ac:dyDescent="0.25"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</row>
    <row r="517" spans="47:63" x14ac:dyDescent="0.25"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</row>
    <row r="518" spans="47:63" x14ac:dyDescent="0.25"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</row>
    <row r="519" spans="47:63" x14ac:dyDescent="0.25"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</row>
    <row r="520" spans="47:63" x14ac:dyDescent="0.25"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</row>
    <row r="521" spans="47:63" x14ac:dyDescent="0.25"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</row>
    <row r="522" spans="47:63" x14ac:dyDescent="0.25"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</row>
    <row r="523" spans="47:63" x14ac:dyDescent="0.25"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</row>
    <row r="524" spans="47:63" x14ac:dyDescent="0.25"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</row>
    <row r="525" spans="47:63" x14ac:dyDescent="0.25"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</row>
    <row r="526" spans="47:63" x14ac:dyDescent="0.25"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</row>
    <row r="527" spans="47:63" x14ac:dyDescent="0.25"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</row>
    <row r="528" spans="47:63" x14ac:dyDescent="0.25"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</row>
    <row r="529" spans="47:63" x14ac:dyDescent="0.25"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</row>
    <row r="530" spans="47:63" x14ac:dyDescent="0.25"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</row>
    <row r="531" spans="47:63" x14ac:dyDescent="0.25"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</row>
    <row r="532" spans="47:63" x14ac:dyDescent="0.25"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</row>
    <row r="533" spans="47:63" x14ac:dyDescent="0.25"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</row>
    <row r="534" spans="47:63" x14ac:dyDescent="0.25"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</row>
    <row r="535" spans="47:63" x14ac:dyDescent="0.25"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</row>
    <row r="536" spans="47:63" x14ac:dyDescent="0.25"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</row>
    <row r="537" spans="47:63" x14ac:dyDescent="0.25"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</row>
    <row r="538" spans="47:63" x14ac:dyDescent="0.25"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</row>
    <row r="539" spans="47:63" x14ac:dyDescent="0.25"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</row>
    <row r="540" spans="47:63" x14ac:dyDescent="0.25"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</row>
    <row r="541" spans="47:63" x14ac:dyDescent="0.25"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</row>
    <row r="542" spans="47:63" x14ac:dyDescent="0.25"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</row>
    <row r="543" spans="47:63" x14ac:dyDescent="0.25"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</row>
    <row r="544" spans="47:63" x14ac:dyDescent="0.25"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</row>
    <row r="545" spans="47:63" x14ac:dyDescent="0.25"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</row>
    <row r="546" spans="47:63" x14ac:dyDescent="0.25"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</row>
    <row r="547" spans="47:63" x14ac:dyDescent="0.25"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</row>
    <row r="548" spans="47:63" x14ac:dyDescent="0.25"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</row>
    <row r="549" spans="47:63" x14ac:dyDescent="0.25"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</row>
    <row r="550" spans="47:63" x14ac:dyDescent="0.25"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</row>
    <row r="551" spans="47:63" x14ac:dyDescent="0.25"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</row>
    <row r="552" spans="47:63" x14ac:dyDescent="0.25"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</row>
    <row r="553" spans="47:63" x14ac:dyDescent="0.25"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</row>
    <row r="554" spans="47:63" x14ac:dyDescent="0.25"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</row>
    <row r="555" spans="47:63" x14ac:dyDescent="0.25"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</row>
    <row r="556" spans="47:63" x14ac:dyDescent="0.25"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</row>
    <row r="557" spans="47:63" x14ac:dyDescent="0.25"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</row>
    <row r="558" spans="47:63" x14ac:dyDescent="0.25"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</row>
    <row r="559" spans="47:63" x14ac:dyDescent="0.25"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</row>
    <row r="560" spans="47:63" x14ac:dyDescent="0.25"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</row>
    <row r="561" spans="47:63" x14ac:dyDescent="0.25"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</row>
    <row r="562" spans="47:63" x14ac:dyDescent="0.25"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</row>
    <row r="563" spans="47:63" x14ac:dyDescent="0.25"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</row>
    <row r="564" spans="47:63" x14ac:dyDescent="0.25"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</row>
    <row r="565" spans="47:63" x14ac:dyDescent="0.25"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</row>
    <row r="566" spans="47:63" x14ac:dyDescent="0.25"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</row>
    <row r="567" spans="47:63" x14ac:dyDescent="0.25"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</row>
    <row r="568" spans="47:63" x14ac:dyDescent="0.25"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</row>
    <row r="569" spans="47:63" x14ac:dyDescent="0.25"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</row>
    <row r="570" spans="47:63" x14ac:dyDescent="0.25"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</row>
    <row r="571" spans="47:63" x14ac:dyDescent="0.25"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</row>
    <row r="572" spans="47:63" x14ac:dyDescent="0.25"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</row>
    <row r="573" spans="47:63" x14ac:dyDescent="0.25"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</row>
    <row r="574" spans="47:63" x14ac:dyDescent="0.25"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</row>
    <row r="575" spans="47:63" x14ac:dyDescent="0.25"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</row>
    <row r="576" spans="47:63" x14ac:dyDescent="0.25"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</row>
    <row r="577" spans="47:63" x14ac:dyDescent="0.25"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</row>
    <row r="578" spans="47:63" x14ac:dyDescent="0.25"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</row>
    <row r="579" spans="47:63" x14ac:dyDescent="0.25"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</row>
    <row r="580" spans="47:63" x14ac:dyDescent="0.25"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</row>
    <row r="581" spans="47:63" x14ac:dyDescent="0.25"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</row>
    <row r="582" spans="47:63" x14ac:dyDescent="0.25"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</row>
    <row r="583" spans="47:63" x14ac:dyDescent="0.25"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</row>
    <row r="584" spans="47:63" x14ac:dyDescent="0.25"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</row>
    <row r="585" spans="47:63" x14ac:dyDescent="0.25"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</row>
    <row r="586" spans="47:63" x14ac:dyDescent="0.25"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</row>
    <row r="587" spans="47:63" x14ac:dyDescent="0.25"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</row>
    <row r="588" spans="47:63" x14ac:dyDescent="0.25"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</row>
    <row r="589" spans="47:63" x14ac:dyDescent="0.25"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</row>
    <row r="590" spans="47:63" x14ac:dyDescent="0.25"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</row>
    <row r="591" spans="47:63" x14ac:dyDescent="0.25"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</row>
    <row r="592" spans="47:63" x14ac:dyDescent="0.25"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</row>
    <row r="593" spans="47:63" x14ac:dyDescent="0.25"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</row>
    <row r="594" spans="47:63" x14ac:dyDescent="0.25"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</row>
    <row r="595" spans="47:63" x14ac:dyDescent="0.25"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</row>
    <row r="596" spans="47:63" x14ac:dyDescent="0.25"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</row>
    <row r="597" spans="47:63" x14ac:dyDescent="0.25"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</row>
    <row r="598" spans="47:63" x14ac:dyDescent="0.25"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</row>
    <row r="599" spans="47:63" x14ac:dyDescent="0.25"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</row>
    <row r="600" spans="47:63" x14ac:dyDescent="0.25"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</row>
    <row r="601" spans="47:63" x14ac:dyDescent="0.25"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</row>
    <row r="602" spans="47:63" x14ac:dyDescent="0.25"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</row>
    <row r="603" spans="47:63" x14ac:dyDescent="0.25"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</row>
    <row r="604" spans="47:63" x14ac:dyDescent="0.25"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</row>
    <row r="605" spans="47:63" x14ac:dyDescent="0.25"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</row>
    <row r="606" spans="47:63" x14ac:dyDescent="0.25"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</row>
    <row r="607" spans="47:63" x14ac:dyDescent="0.25"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</row>
    <row r="608" spans="47:63" x14ac:dyDescent="0.25"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</row>
    <row r="609" spans="47:63" x14ac:dyDescent="0.25"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</row>
    <row r="610" spans="47:63" x14ac:dyDescent="0.25"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</row>
    <row r="611" spans="47:63" x14ac:dyDescent="0.25"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</row>
    <row r="612" spans="47:63" x14ac:dyDescent="0.25"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</row>
    <row r="613" spans="47:63" x14ac:dyDescent="0.25"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</row>
    <row r="614" spans="47:63" x14ac:dyDescent="0.25"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</row>
    <row r="615" spans="47:63" x14ac:dyDescent="0.25"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</row>
    <row r="616" spans="47:63" x14ac:dyDescent="0.25"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</row>
    <row r="617" spans="47:63" x14ac:dyDescent="0.25"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</row>
    <row r="618" spans="47:63" x14ac:dyDescent="0.25"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</row>
    <row r="619" spans="47:63" x14ac:dyDescent="0.25"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</row>
    <row r="620" spans="47:63" x14ac:dyDescent="0.25"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</row>
    <row r="621" spans="47:63" x14ac:dyDescent="0.25"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</row>
    <row r="622" spans="47:63" x14ac:dyDescent="0.25"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</row>
    <row r="623" spans="47:63" x14ac:dyDescent="0.25"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</row>
    <row r="624" spans="47:63" x14ac:dyDescent="0.25"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</row>
    <row r="625" spans="47:63" x14ac:dyDescent="0.25"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</row>
    <row r="626" spans="47:63" x14ac:dyDescent="0.25"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</row>
    <row r="627" spans="47:63" x14ac:dyDescent="0.25"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</row>
    <row r="628" spans="47:63" x14ac:dyDescent="0.25"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</row>
    <row r="629" spans="47:63" x14ac:dyDescent="0.25"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</row>
    <row r="630" spans="47:63" x14ac:dyDescent="0.25"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</row>
    <row r="631" spans="47:63" x14ac:dyDescent="0.25"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</row>
    <row r="632" spans="47:63" x14ac:dyDescent="0.25"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</row>
    <row r="633" spans="47:63" x14ac:dyDescent="0.25"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</row>
    <row r="634" spans="47:63" x14ac:dyDescent="0.25"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</row>
    <row r="635" spans="47:63" x14ac:dyDescent="0.25"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</row>
    <row r="636" spans="47:63" x14ac:dyDescent="0.25"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</row>
    <row r="637" spans="47:63" x14ac:dyDescent="0.25"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</row>
    <row r="638" spans="47:63" x14ac:dyDescent="0.25"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</row>
    <row r="639" spans="47:63" x14ac:dyDescent="0.25"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</row>
    <row r="640" spans="47:63" x14ac:dyDescent="0.25"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</row>
    <row r="641" spans="47:63" x14ac:dyDescent="0.25"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</row>
    <row r="642" spans="47:63" x14ac:dyDescent="0.25"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</row>
    <row r="643" spans="47:63" x14ac:dyDescent="0.25"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</row>
    <row r="644" spans="47:63" x14ac:dyDescent="0.25"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</row>
    <row r="645" spans="47:63" x14ac:dyDescent="0.25"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</row>
    <row r="646" spans="47:63" x14ac:dyDescent="0.25"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</row>
    <row r="647" spans="47:63" x14ac:dyDescent="0.25"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</row>
    <row r="648" spans="47:63" x14ac:dyDescent="0.25"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</row>
    <row r="649" spans="47:63" x14ac:dyDescent="0.25"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</row>
    <row r="650" spans="47:63" x14ac:dyDescent="0.25"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</row>
    <row r="651" spans="47:63" x14ac:dyDescent="0.25"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</row>
    <row r="652" spans="47:63" x14ac:dyDescent="0.25"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</row>
    <row r="653" spans="47:63" x14ac:dyDescent="0.25"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</row>
    <row r="654" spans="47:63" x14ac:dyDescent="0.25"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</row>
    <row r="655" spans="47:63" x14ac:dyDescent="0.25"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</row>
    <row r="656" spans="47:63" x14ac:dyDescent="0.25"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</row>
    <row r="657" spans="47:63" x14ac:dyDescent="0.25"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</row>
    <row r="658" spans="47:63" x14ac:dyDescent="0.25"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</row>
    <row r="659" spans="47:63" x14ac:dyDescent="0.25"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</row>
    <row r="660" spans="47:63" x14ac:dyDescent="0.25"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</row>
    <row r="661" spans="47:63" x14ac:dyDescent="0.25"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</row>
    <row r="662" spans="47:63" x14ac:dyDescent="0.25"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</row>
    <row r="663" spans="47:63" x14ac:dyDescent="0.25"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</row>
    <row r="664" spans="47:63" x14ac:dyDescent="0.25"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</row>
    <row r="665" spans="47:63" x14ac:dyDescent="0.25"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</row>
    <row r="666" spans="47:63" x14ac:dyDescent="0.25"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</row>
    <row r="667" spans="47:63" x14ac:dyDescent="0.25"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</row>
    <row r="668" spans="47:63" x14ac:dyDescent="0.25"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</row>
    <row r="669" spans="47:63" x14ac:dyDescent="0.25"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</row>
    <row r="670" spans="47:63" x14ac:dyDescent="0.25"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</row>
    <row r="671" spans="47:63" x14ac:dyDescent="0.25"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</row>
    <row r="672" spans="47:63" x14ac:dyDescent="0.25"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</row>
    <row r="673" spans="47:63" x14ac:dyDescent="0.25"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</row>
    <row r="674" spans="47:63" x14ac:dyDescent="0.25"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</row>
    <row r="675" spans="47:63" x14ac:dyDescent="0.25"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</row>
    <row r="676" spans="47:63" x14ac:dyDescent="0.25"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</row>
    <row r="677" spans="47:63" x14ac:dyDescent="0.25"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</row>
    <row r="678" spans="47:63" x14ac:dyDescent="0.25"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</row>
    <row r="679" spans="47:63" x14ac:dyDescent="0.25"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</row>
    <row r="680" spans="47:63" x14ac:dyDescent="0.25"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</row>
    <row r="681" spans="47:63" x14ac:dyDescent="0.25"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</row>
    <row r="682" spans="47:63" x14ac:dyDescent="0.25"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</row>
    <row r="683" spans="47:63" x14ac:dyDescent="0.25"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</row>
    <row r="684" spans="47:63" x14ac:dyDescent="0.25"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</row>
    <row r="685" spans="47:63" x14ac:dyDescent="0.25"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</row>
    <row r="686" spans="47:63" x14ac:dyDescent="0.25"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</row>
    <row r="687" spans="47:63" x14ac:dyDescent="0.25"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</row>
    <row r="688" spans="47:63" x14ac:dyDescent="0.25"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</row>
    <row r="689" spans="47:63" x14ac:dyDescent="0.25"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</row>
    <row r="690" spans="47:63" x14ac:dyDescent="0.25"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</row>
    <row r="691" spans="47:63" x14ac:dyDescent="0.25"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</row>
    <row r="692" spans="47:63" x14ac:dyDescent="0.25"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</row>
    <row r="693" spans="47:63" x14ac:dyDescent="0.25"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</row>
    <row r="694" spans="47:63" x14ac:dyDescent="0.25"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</row>
    <row r="695" spans="47:63" x14ac:dyDescent="0.25"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</row>
    <row r="696" spans="47:63" x14ac:dyDescent="0.25"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</row>
    <row r="697" spans="47:63" x14ac:dyDescent="0.25"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</row>
    <row r="698" spans="47:63" x14ac:dyDescent="0.25"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</row>
    <row r="699" spans="47:63" x14ac:dyDescent="0.25"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</row>
    <row r="700" spans="47:63" x14ac:dyDescent="0.25"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</row>
    <row r="701" spans="47:63" x14ac:dyDescent="0.25"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</row>
    <row r="702" spans="47:63" x14ac:dyDescent="0.25"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</row>
    <row r="703" spans="47:63" x14ac:dyDescent="0.25"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</row>
    <row r="704" spans="47:63" x14ac:dyDescent="0.25"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</row>
    <row r="705" spans="47:63" x14ac:dyDescent="0.25"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</row>
    <row r="706" spans="47:63" x14ac:dyDescent="0.25"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</row>
    <row r="707" spans="47:63" x14ac:dyDescent="0.25"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</row>
    <row r="708" spans="47:63" x14ac:dyDescent="0.25"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</row>
    <row r="709" spans="47:63" x14ac:dyDescent="0.25"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</row>
    <row r="710" spans="47:63" x14ac:dyDescent="0.25"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</row>
    <row r="711" spans="47:63" x14ac:dyDescent="0.25"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</row>
    <row r="712" spans="47:63" x14ac:dyDescent="0.25"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</row>
    <row r="713" spans="47:63" x14ac:dyDescent="0.25"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</row>
    <row r="714" spans="47:63" x14ac:dyDescent="0.25"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</row>
    <row r="715" spans="47:63" x14ac:dyDescent="0.25"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</row>
    <row r="716" spans="47:63" x14ac:dyDescent="0.25"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</row>
    <row r="717" spans="47:63" x14ac:dyDescent="0.25"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</row>
    <row r="718" spans="47:63" x14ac:dyDescent="0.25"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</row>
    <row r="719" spans="47:63" x14ac:dyDescent="0.25"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</row>
    <row r="720" spans="47:63" x14ac:dyDescent="0.25"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</row>
    <row r="721" spans="47:63" x14ac:dyDescent="0.25"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</row>
    <row r="722" spans="47:63" x14ac:dyDescent="0.25"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</row>
    <row r="723" spans="47:63" x14ac:dyDescent="0.25"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</row>
    <row r="724" spans="47:63" x14ac:dyDescent="0.25"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</row>
    <row r="725" spans="47:63" x14ac:dyDescent="0.25"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</row>
    <row r="726" spans="47:63" x14ac:dyDescent="0.25"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</row>
    <row r="727" spans="47:63" x14ac:dyDescent="0.25"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</row>
    <row r="728" spans="47:63" x14ac:dyDescent="0.25"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</row>
    <row r="729" spans="47:63" x14ac:dyDescent="0.25"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</row>
    <row r="730" spans="47:63" x14ac:dyDescent="0.25"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</row>
    <row r="731" spans="47:63" x14ac:dyDescent="0.25"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</row>
    <row r="732" spans="47:63" x14ac:dyDescent="0.25"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</row>
    <row r="733" spans="47:63" x14ac:dyDescent="0.25"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</row>
    <row r="734" spans="47:63" x14ac:dyDescent="0.25"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</row>
    <row r="735" spans="47:63" x14ac:dyDescent="0.25"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</row>
    <row r="736" spans="47:63" x14ac:dyDescent="0.25"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</row>
    <row r="737" spans="47:63" x14ac:dyDescent="0.25"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</row>
    <row r="738" spans="47:63" x14ac:dyDescent="0.25"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</row>
    <row r="739" spans="47:63" x14ac:dyDescent="0.25"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</row>
    <row r="740" spans="47:63" x14ac:dyDescent="0.25"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</row>
    <row r="741" spans="47:63" x14ac:dyDescent="0.25"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</row>
    <row r="742" spans="47:63" x14ac:dyDescent="0.25"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</row>
    <row r="743" spans="47:63" x14ac:dyDescent="0.25"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</row>
    <row r="744" spans="47:63" x14ac:dyDescent="0.25"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</row>
    <row r="745" spans="47:63" x14ac:dyDescent="0.25"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</row>
    <row r="746" spans="47:63" x14ac:dyDescent="0.25"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</row>
    <row r="747" spans="47:63" x14ac:dyDescent="0.25"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</row>
    <row r="748" spans="47:63" x14ac:dyDescent="0.25"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</row>
    <row r="749" spans="47:63" x14ac:dyDescent="0.25"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</row>
    <row r="750" spans="47:63" x14ac:dyDescent="0.25"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</row>
    <row r="751" spans="47:63" x14ac:dyDescent="0.25"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</row>
    <row r="752" spans="47:63" x14ac:dyDescent="0.25"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</row>
    <row r="753" spans="47:63" x14ac:dyDescent="0.25"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</row>
    <row r="754" spans="47:63" x14ac:dyDescent="0.25"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</row>
    <row r="755" spans="47:63" x14ac:dyDescent="0.25"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</row>
    <row r="756" spans="47:63" x14ac:dyDescent="0.25"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</row>
    <row r="757" spans="47:63" x14ac:dyDescent="0.25"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</row>
    <row r="758" spans="47:63" x14ac:dyDescent="0.25"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</row>
    <row r="759" spans="47:63" x14ac:dyDescent="0.25"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</row>
    <row r="760" spans="47:63" x14ac:dyDescent="0.25"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</row>
    <row r="761" spans="47:63" x14ac:dyDescent="0.25"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</row>
    <row r="762" spans="47:63" x14ac:dyDescent="0.25"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</row>
    <row r="763" spans="47:63" x14ac:dyDescent="0.25"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</row>
    <row r="764" spans="47:63" x14ac:dyDescent="0.25"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</row>
    <row r="765" spans="47:63" x14ac:dyDescent="0.25"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</row>
    <row r="766" spans="47:63" x14ac:dyDescent="0.25"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</row>
    <row r="767" spans="47:63" x14ac:dyDescent="0.25"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</row>
    <row r="768" spans="47:63" x14ac:dyDescent="0.25"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</row>
    <row r="769" spans="47:63" x14ac:dyDescent="0.25"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</row>
    <row r="770" spans="47:63" x14ac:dyDescent="0.25"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</row>
    <row r="771" spans="47:63" x14ac:dyDescent="0.25"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</row>
    <row r="772" spans="47:63" x14ac:dyDescent="0.25"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</row>
    <row r="773" spans="47:63" x14ac:dyDescent="0.25"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</row>
    <row r="774" spans="47:63" x14ac:dyDescent="0.25"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</row>
    <row r="775" spans="47:63" x14ac:dyDescent="0.25"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</row>
    <row r="776" spans="47:63" x14ac:dyDescent="0.25"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</row>
    <row r="777" spans="47:63" x14ac:dyDescent="0.25"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</row>
    <row r="778" spans="47:63" x14ac:dyDescent="0.25"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</row>
    <row r="779" spans="47:63" x14ac:dyDescent="0.25"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</row>
    <row r="780" spans="47:63" x14ac:dyDescent="0.25"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</row>
    <row r="781" spans="47:63" x14ac:dyDescent="0.25"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</row>
    <row r="782" spans="47:63" x14ac:dyDescent="0.25"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</row>
    <row r="783" spans="47:63" x14ac:dyDescent="0.25"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</row>
    <row r="784" spans="47:63" x14ac:dyDescent="0.25"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</row>
    <row r="785" spans="47:63" x14ac:dyDescent="0.25"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</row>
    <row r="786" spans="47:63" x14ac:dyDescent="0.25"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</row>
    <row r="787" spans="47:63" x14ac:dyDescent="0.25"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</row>
    <row r="788" spans="47:63" x14ac:dyDescent="0.25"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</row>
    <row r="789" spans="47:63" x14ac:dyDescent="0.25"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</row>
    <row r="790" spans="47:63" x14ac:dyDescent="0.25"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</row>
    <row r="791" spans="47:63" x14ac:dyDescent="0.25"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</row>
    <row r="792" spans="47:63" x14ac:dyDescent="0.25"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</row>
    <row r="793" spans="47:63" x14ac:dyDescent="0.25"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</row>
    <row r="794" spans="47:63" x14ac:dyDescent="0.25"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</row>
    <row r="795" spans="47:63" x14ac:dyDescent="0.25"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</row>
    <row r="796" spans="47:63" x14ac:dyDescent="0.25"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</row>
    <row r="797" spans="47:63" x14ac:dyDescent="0.25"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</row>
    <row r="798" spans="47:63" x14ac:dyDescent="0.25"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</row>
    <row r="799" spans="47:63" x14ac:dyDescent="0.25"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</row>
    <row r="800" spans="47:63" x14ac:dyDescent="0.25"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</row>
    <row r="801" spans="47:63" x14ac:dyDescent="0.25"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</row>
    <row r="802" spans="47:63" x14ac:dyDescent="0.25"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</row>
    <row r="803" spans="47:63" x14ac:dyDescent="0.25"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</row>
    <row r="804" spans="47:63" x14ac:dyDescent="0.25"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</row>
    <row r="805" spans="47:63" x14ac:dyDescent="0.25"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</row>
    <row r="806" spans="47:63" x14ac:dyDescent="0.25"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</row>
    <row r="807" spans="47:63" x14ac:dyDescent="0.25"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</row>
    <row r="808" spans="47:63" x14ac:dyDescent="0.25"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</row>
    <row r="809" spans="47:63" x14ac:dyDescent="0.25"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</row>
    <row r="810" spans="47:63" x14ac:dyDescent="0.25"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</row>
    <row r="811" spans="47:63" x14ac:dyDescent="0.25"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</row>
    <row r="812" spans="47:63" x14ac:dyDescent="0.25"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</row>
    <row r="813" spans="47:63" x14ac:dyDescent="0.25"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</row>
    <row r="814" spans="47:63" x14ac:dyDescent="0.25"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</row>
    <row r="815" spans="47:63" x14ac:dyDescent="0.25"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</row>
    <row r="816" spans="47:63" x14ac:dyDescent="0.25"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</row>
    <row r="817" spans="47:63" x14ac:dyDescent="0.25"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</row>
    <row r="818" spans="47:63" x14ac:dyDescent="0.25"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</row>
    <row r="819" spans="47:63" x14ac:dyDescent="0.25"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</row>
    <row r="820" spans="47:63" x14ac:dyDescent="0.25"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</row>
    <row r="821" spans="47:63" x14ac:dyDescent="0.25"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</row>
    <row r="822" spans="47:63" x14ac:dyDescent="0.25"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</row>
    <row r="823" spans="47:63" x14ac:dyDescent="0.25"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</row>
    <row r="824" spans="47:63" x14ac:dyDescent="0.25"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</row>
    <row r="825" spans="47:63" x14ac:dyDescent="0.25"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</row>
    <row r="826" spans="47:63" x14ac:dyDescent="0.25"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</row>
    <row r="827" spans="47:63" x14ac:dyDescent="0.25"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</row>
    <row r="828" spans="47:63" x14ac:dyDescent="0.25"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</row>
    <row r="829" spans="47:63" x14ac:dyDescent="0.25"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</row>
    <row r="830" spans="47:63" x14ac:dyDescent="0.25"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</row>
    <row r="831" spans="47:63" x14ac:dyDescent="0.25"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</row>
    <row r="832" spans="47:63" x14ac:dyDescent="0.25"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</row>
    <row r="833" spans="47:63" x14ac:dyDescent="0.25"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</row>
    <row r="834" spans="47:63" x14ac:dyDescent="0.25"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</row>
    <row r="835" spans="47:63" x14ac:dyDescent="0.25"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</row>
    <row r="836" spans="47:63" x14ac:dyDescent="0.25"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</row>
    <row r="837" spans="47:63" x14ac:dyDescent="0.25"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</row>
    <row r="838" spans="47:63" x14ac:dyDescent="0.25"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</row>
    <row r="839" spans="47:63" x14ac:dyDescent="0.25"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</row>
    <row r="840" spans="47:63" x14ac:dyDescent="0.25"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</row>
    <row r="841" spans="47:63" x14ac:dyDescent="0.25"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</row>
    <row r="842" spans="47:63" x14ac:dyDescent="0.25"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</row>
    <row r="843" spans="47:63" x14ac:dyDescent="0.25"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</row>
    <row r="844" spans="47:63" x14ac:dyDescent="0.25"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</row>
    <row r="845" spans="47:63" x14ac:dyDescent="0.25"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</row>
    <row r="846" spans="47:63" x14ac:dyDescent="0.25"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</row>
    <row r="847" spans="47:63" x14ac:dyDescent="0.25"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</row>
    <row r="848" spans="47:63" x14ac:dyDescent="0.25"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</row>
    <row r="849" spans="47:63" x14ac:dyDescent="0.25"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</row>
    <row r="850" spans="47:63" x14ac:dyDescent="0.25"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</row>
    <row r="851" spans="47:63" x14ac:dyDescent="0.25"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</row>
    <row r="852" spans="47:63" x14ac:dyDescent="0.25"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</row>
    <row r="853" spans="47:63" x14ac:dyDescent="0.25"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</row>
    <row r="854" spans="47:63" x14ac:dyDescent="0.25"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</row>
    <row r="855" spans="47:63" x14ac:dyDescent="0.25"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</row>
    <row r="856" spans="47:63" x14ac:dyDescent="0.25"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</row>
    <row r="857" spans="47:63" x14ac:dyDescent="0.25"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</row>
    <row r="858" spans="47:63" x14ac:dyDescent="0.25"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</row>
    <row r="859" spans="47:63" x14ac:dyDescent="0.25"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</row>
    <row r="860" spans="47:63" x14ac:dyDescent="0.25"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</row>
    <row r="861" spans="47:63" x14ac:dyDescent="0.25"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</row>
    <row r="862" spans="47:63" x14ac:dyDescent="0.25"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</row>
    <row r="863" spans="47:63" x14ac:dyDescent="0.25"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</row>
    <row r="864" spans="47:63" x14ac:dyDescent="0.25"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</row>
    <row r="865" spans="47:63" x14ac:dyDescent="0.25"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</row>
    <row r="866" spans="47:63" x14ac:dyDescent="0.25"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</row>
    <row r="867" spans="47:63" x14ac:dyDescent="0.25"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</row>
    <row r="868" spans="47:63" x14ac:dyDescent="0.25"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</row>
    <row r="869" spans="47:63" x14ac:dyDescent="0.25"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</row>
    <row r="870" spans="47:63" x14ac:dyDescent="0.25"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</row>
    <row r="871" spans="47:63" x14ac:dyDescent="0.25"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</row>
    <row r="872" spans="47:63" x14ac:dyDescent="0.25"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</row>
    <row r="873" spans="47:63" x14ac:dyDescent="0.25"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</row>
    <row r="874" spans="47:63" x14ac:dyDescent="0.25"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</row>
    <row r="875" spans="47:63" x14ac:dyDescent="0.25"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</row>
    <row r="876" spans="47:63" x14ac:dyDescent="0.25"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</row>
    <row r="877" spans="47:63" x14ac:dyDescent="0.25"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</row>
    <row r="878" spans="47:63" x14ac:dyDescent="0.25"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</row>
    <row r="879" spans="47:63" x14ac:dyDescent="0.25"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</row>
    <row r="880" spans="47:63" x14ac:dyDescent="0.25"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</row>
    <row r="881" spans="47:63" x14ac:dyDescent="0.25"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</row>
    <row r="882" spans="47:63" x14ac:dyDescent="0.25"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</row>
    <row r="883" spans="47:63" x14ac:dyDescent="0.25"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</row>
    <row r="884" spans="47:63" x14ac:dyDescent="0.25"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</row>
    <row r="885" spans="47:63" x14ac:dyDescent="0.25"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</row>
    <row r="886" spans="47:63" x14ac:dyDescent="0.25"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</row>
    <row r="887" spans="47:63" x14ac:dyDescent="0.25"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</row>
    <row r="888" spans="47:63" x14ac:dyDescent="0.25"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</row>
    <row r="889" spans="47:63" x14ac:dyDescent="0.25"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</row>
    <row r="890" spans="47:63" x14ac:dyDescent="0.25"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</row>
    <row r="891" spans="47:63" x14ac:dyDescent="0.25"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</row>
    <row r="892" spans="47:63" x14ac:dyDescent="0.25"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</row>
    <row r="893" spans="47:63" x14ac:dyDescent="0.25"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</row>
    <row r="894" spans="47:63" x14ac:dyDescent="0.25"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</row>
    <row r="895" spans="47:63" x14ac:dyDescent="0.25"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</row>
    <row r="896" spans="47:63" x14ac:dyDescent="0.25"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</row>
    <row r="897" spans="47:63" x14ac:dyDescent="0.25"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</row>
    <row r="898" spans="47:63" x14ac:dyDescent="0.25"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</row>
    <row r="899" spans="47:63" x14ac:dyDescent="0.25"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</row>
    <row r="900" spans="47:63" x14ac:dyDescent="0.25"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</row>
    <row r="901" spans="47:63" x14ac:dyDescent="0.25"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</row>
    <row r="902" spans="47:63" x14ac:dyDescent="0.25"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</row>
    <row r="903" spans="47:63" x14ac:dyDescent="0.25"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</row>
    <row r="904" spans="47:63" x14ac:dyDescent="0.25"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</row>
    <row r="905" spans="47:63" x14ac:dyDescent="0.25"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</row>
    <row r="906" spans="47:63" x14ac:dyDescent="0.25"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</row>
    <row r="907" spans="47:63" x14ac:dyDescent="0.25"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</row>
    <row r="908" spans="47:63" x14ac:dyDescent="0.25"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</row>
    <row r="909" spans="47:63" x14ac:dyDescent="0.25"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</row>
    <row r="910" spans="47:63" x14ac:dyDescent="0.25"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</row>
    <row r="911" spans="47:63" x14ac:dyDescent="0.25"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</row>
    <row r="912" spans="47:63" x14ac:dyDescent="0.25"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</row>
    <row r="913" spans="47:63" x14ac:dyDescent="0.25"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</row>
    <row r="914" spans="47:63" x14ac:dyDescent="0.25"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</row>
    <row r="915" spans="47:63" x14ac:dyDescent="0.25"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</row>
    <row r="916" spans="47:63" x14ac:dyDescent="0.25"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</row>
    <row r="917" spans="47:63" x14ac:dyDescent="0.25"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</row>
    <row r="918" spans="47:63" x14ac:dyDescent="0.25"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</row>
    <row r="919" spans="47:63" x14ac:dyDescent="0.25"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</row>
    <row r="920" spans="47:63" x14ac:dyDescent="0.25"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</row>
    <row r="921" spans="47:63" x14ac:dyDescent="0.25"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</row>
    <row r="922" spans="47:63" x14ac:dyDescent="0.25"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</row>
    <row r="923" spans="47:63" x14ac:dyDescent="0.25"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</row>
    <row r="924" spans="47:63" x14ac:dyDescent="0.25"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</row>
    <row r="925" spans="47:63" x14ac:dyDescent="0.25"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</row>
    <row r="926" spans="47:63" x14ac:dyDescent="0.25"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</row>
    <row r="927" spans="47:63" x14ac:dyDescent="0.25"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</row>
    <row r="928" spans="47:63" x14ac:dyDescent="0.25"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</row>
    <row r="929" spans="47:63" x14ac:dyDescent="0.25"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</row>
    <row r="930" spans="47:63" x14ac:dyDescent="0.25"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</row>
    <row r="931" spans="47:63" x14ac:dyDescent="0.25"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</row>
    <row r="932" spans="47:63" x14ac:dyDescent="0.25"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</row>
    <row r="933" spans="47:63" x14ac:dyDescent="0.25"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</row>
    <row r="934" spans="47:63" x14ac:dyDescent="0.25"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</row>
    <row r="935" spans="47:63" x14ac:dyDescent="0.25"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</row>
    <row r="936" spans="47:63" x14ac:dyDescent="0.25"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</row>
    <row r="937" spans="47:63" x14ac:dyDescent="0.25"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</row>
    <row r="938" spans="47:63" x14ac:dyDescent="0.25"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</row>
    <row r="939" spans="47:63" x14ac:dyDescent="0.25"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</row>
    <row r="940" spans="47:63" x14ac:dyDescent="0.25"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</row>
    <row r="941" spans="47:63" x14ac:dyDescent="0.25"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</row>
    <row r="942" spans="47:63" x14ac:dyDescent="0.25"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</row>
    <row r="943" spans="47:63" x14ac:dyDescent="0.25"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</row>
    <row r="944" spans="47:63" x14ac:dyDescent="0.25"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</row>
    <row r="945" spans="47:63" x14ac:dyDescent="0.25"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</row>
    <row r="946" spans="47:63" x14ac:dyDescent="0.25"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</row>
    <row r="947" spans="47:63" x14ac:dyDescent="0.25"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</row>
    <row r="948" spans="47:63" x14ac:dyDescent="0.25"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</row>
    <row r="949" spans="47:63" x14ac:dyDescent="0.25"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</row>
    <row r="950" spans="47:63" x14ac:dyDescent="0.25"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</row>
    <row r="951" spans="47:63" x14ac:dyDescent="0.25"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</row>
    <row r="952" spans="47:63" x14ac:dyDescent="0.25"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</row>
    <row r="953" spans="47:63" x14ac:dyDescent="0.25"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</row>
    <row r="954" spans="47:63" x14ac:dyDescent="0.25"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</row>
    <row r="955" spans="47:63" x14ac:dyDescent="0.25"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</row>
    <row r="956" spans="47:63" x14ac:dyDescent="0.25"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</row>
    <row r="957" spans="47:63" x14ac:dyDescent="0.25"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</row>
    <row r="958" spans="47:63" x14ac:dyDescent="0.25"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</row>
    <row r="959" spans="47:63" x14ac:dyDescent="0.25"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</row>
    <row r="960" spans="47:63" x14ac:dyDescent="0.25"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</row>
    <row r="961" spans="47:63" x14ac:dyDescent="0.25"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</row>
    <row r="962" spans="47:63" x14ac:dyDescent="0.25"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</row>
    <row r="963" spans="47:63" x14ac:dyDescent="0.25"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</row>
    <row r="964" spans="47:63" x14ac:dyDescent="0.25"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</row>
    <row r="965" spans="47:63" x14ac:dyDescent="0.25"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</row>
    <row r="966" spans="47:63" x14ac:dyDescent="0.25"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</row>
    <row r="967" spans="47:63" x14ac:dyDescent="0.25"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</row>
    <row r="968" spans="47:63" x14ac:dyDescent="0.25"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</row>
    <row r="969" spans="47:63" x14ac:dyDescent="0.25"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</row>
    <row r="970" spans="47:63" x14ac:dyDescent="0.25"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</row>
    <row r="971" spans="47:63" x14ac:dyDescent="0.25"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</row>
    <row r="972" spans="47:63" x14ac:dyDescent="0.25"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</row>
    <row r="973" spans="47:63" x14ac:dyDescent="0.25"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</row>
    <row r="974" spans="47:63" x14ac:dyDescent="0.25"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</row>
    <row r="975" spans="47:63" x14ac:dyDescent="0.25"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</row>
    <row r="976" spans="47:63" x14ac:dyDescent="0.25"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</row>
    <row r="977" spans="47:63" x14ac:dyDescent="0.25"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</row>
    <row r="978" spans="47:63" x14ac:dyDescent="0.25"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</row>
    <row r="979" spans="47:63" x14ac:dyDescent="0.25"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</row>
    <row r="980" spans="47:63" x14ac:dyDescent="0.25"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</row>
    <row r="981" spans="47:63" x14ac:dyDescent="0.25"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</row>
    <row r="982" spans="47:63" x14ac:dyDescent="0.25"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</row>
    <row r="983" spans="47:63" x14ac:dyDescent="0.25"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</row>
    <row r="984" spans="47:63" x14ac:dyDescent="0.25"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</row>
    <row r="985" spans="47:63" x14ac:dyDescent="0.25"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</row>
    <row r="986" spans="47:63" x14ac:dyDescent="0.25"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</row>
    <row r="987" spans="47:63" x14ac:dyDescent="0.25"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</row>
    <row r="988" spans="47:63" x14ac:dyDescent="0.25"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</row>
    <row r="989" spans="47:63" x14ac:dyDescent="0.25"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</row>
    <row r="990" spans="47:63" x14ac:dyDescent="0.25"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</row>
    <row r="991" spans="47:63" x14ac:dyDescent="0.25"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</row>
    <row r="992" spans="47:63" x14ac:dyDescent="0.25"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</row>
    <row r="993" spans="47:63" x14ac:dyDescent="0.25"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</row>
    <row r="994" spans="47:63" x14ac:dyDescent="0.25"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</row>
    <row r="995" spans="47:63" x14ac:dyDescent="0.25"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</row>
    <row r="996" spans="47:63" x14ac:dyDescent="0.25"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</row>
    <row r="997" spans="47:63" x14ac:dyDescent="0.25"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</row>
    <row r="998" spans="47:63" x14ac:dyDescent="0.25"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</row>
    <row r="999" spans="47:63" x14ac:dyDescent="0.25"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</row>
    <row r="1000" spans="47:63" x14ac:dyDescent="0.25"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</row>
    <row r="1001" spans="47:63" x14ac:dyDescent="0.25"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</row>
    <row r="1002" spans="47:63" x14ac:dyDescent="0.25"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</row>
    <row r="1003" spans="47:63" x14ac:dyDescent="0.25"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</row>
    <row r="1004" spans="47:63" x14ac:dyDescent="0.25"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</row>
    <row r="1005" spans="47:63" x14ac:dyDescent="0.25"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</row>
    <row r="1006" spans="47:63" x14ac:dyDescent="0.25"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</row>
    <row r="1007" spans="47:63" x14ac:dyDescent="0.25"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</row>
    <row r="1008" spans="47:63" x14ac:dyDescent="0.25"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</row>
    <row r="1009" spans="47:63" x14ac:dyDescent="0.25"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</row>
    <row r="1010" spans="47:63" x14ac:dyDescent="0.25"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</row>
    <row r="1011" spans="47:63" x14ac:dyDescent="0.25"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</row>
    <row r="1012" spans="47:63" x14ac:dyDescent="0.25"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</row>
    <row r="1013" spans="47:63" x14ac:dyDescent="0.25"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</row>
    <row r="1014" spans="47:63" x14ac:dyDescent="0.25"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</row>
    <row r="1015" spans="47:63" x14ac:dyDescent="0.25"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</row>
    <row r="1016" spans="47:63" x14ac:dyDescent="0.25"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</row>
    <row r="1017" spans="47:63" x14ac:dyDescent="0.25"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</row>
    <row r="1018" spans="47:63" x14ac:dyDescent="0.25"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</row>
    <row r="1019" spans="47:63" x14ac:dyDescent="0.25"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</row>
    <row r="1020" spans="47:63" x14ac:dyDescent="0.25"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</row>
    <row r="1021" spans="47:63" x14ac:dyDescent="0.25"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</row>
    <row r="1022" spans="47:63" x14ac:dyDescent="0.25"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</row>
    <row r="1023" spans="47:63" x14ac:dyDescent="0.25"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</row>
    <row r="1024" spans="47:63" x14ac:dyDescent="0.25"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</row>
    <row r="1025" spans="47:63" x14ac:dyDescent="0.25"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</row>
    <row r="1026" spans="47:63" x14ac:dyDescent="0.25"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</row>
    <row r="1027" spans="47:63" x14ac:dyDescent="0.25"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</row>
    <row r="1028" spans="47:63" x14ac:dyDescent="0.25"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</row>
    <row r="1029" spans="47:63" x14ac:dyDescent="0.25"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</row>
    <row r="1030" spans="47:63" x14ac:dyDescent="0.25"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</row>
    <row r="1031" spans="47:63" x14ac:dyDescent="0.25"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</row>
    <row r="1032" spans="47:63" x14ac:dyDescent="0.25"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</row>
    <row r="1033" spans="47:63" x14ac:dyDescent="0.25"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</row>
    <row r="1034" spans="47:63" x14ac:dyDescent="0.25"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</row>
    <row r="1035" spans="47:63" x14ac:dyDescent="0.25"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</row>
    <row r="1036" spans="47:63" x14ac:dyDescent="0.25"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</row>
    <row r="1037" spans="47:63" x14ac:dyDescent="0.25"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</row>
    <row r="1038" spans="47:63" x14ac:dyDescent="0.25"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</row>
    <row r="1039" spans="47:63" x14ac:dyDescent="0.25"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</row>
    <row r="1040" spans="47:63" x14ac:dyDescent="0.25"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</row>
    <row r="1041" spans="47:63" x14ac:dyDescent="0.25"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</row>
    <row r="1042" spans="47:63" x14ac:dyDescent="0.25"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</row>
    <row r="1043" spans="47:63" x14ac:dyDescent="0.25"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</row>
    <row r="1044" spans="47:63" x14ac:dyDescent="0.25"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</row>
    <row r="1045" spans="47:63" x14ac:dyDescent="0.25"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</row>
    <row r="1046" spans="47:63" x14ac:dyDescent="0.25"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</row>
    <row r="1047" spans="47:63" x14ac:dyDescent="0.25"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</row>
    <row r="1048" spans="47:63" x14ac:dyDescent="0.25"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</row>
    <row r="1049" spans="47:63" x14ac:dyDescent="0.25"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</row>
    <row r="1050" spans="47:63" x14ac:dyDescent="0.25"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</row>
    <row r="1051" spans="47:63" x14ac:dyDescent="0.25"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</row>
    <row r="1052" spans="47:63" x14ac:dyDescent="0.25"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</row>
    <row r="1053" spans="47:63" x14ac:dyDescent="0.25"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</row>
    <row r="1054" spans="47:63" x14ac:dyDescent="0.25"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</row>
    <row r="1055" spans="47:63" x14ac:dyDescent="0.25"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</row>
    <row r="1056" spans="47:63" x14ac:dyDescent="0.25"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</row>
    <row r="1057" spans="47:63" x14ac:dyDescent="0.25"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</row>
    <row r="1058" spans="47:63" x14ac:dyDescent="0.25"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</row>
    <row r="1059" spans="47:63" x14ac:dyDescent="0.25"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</row>
    <row r="1060" spans="47:63" x14ac:dyDescent="0.25"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</row>
    <row r="1061" spans="47:63" x14ac:dyDescent="0.25"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</row>
    <row r="1062" spans="47:63" x14ac:dyDescent="0.25"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</row>
    <row r="1063" spans="47:63" x14ac:dyDescent="0.25"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</row>
    <row r="1064" spans="47:63" x14ac:dyDescent="0.25"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</row>
    <row r="1065" spans="47:63" x14ac:dyDescent="0.25"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</row>
    <row r="1066" spans="47:63" x14ac:dyDescent="0.25"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</row>
    <row r="1067" spans="47:63" x14ac:dyDescent="0.25"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</row>
    <row r="1068" spans="47:63" x14ac:dyDescent="0.25"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</row>
    <row r="1069" spans="47:63" x14ac:dyDescent="0.25"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</row>
    <row r="1070" spans="47:63" x14ac:dyDescent="0.25"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</row>
    <row r="1071" spans="47:63" x14ac:dyDescent="0.25"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</row>
    <row r="1072" spans="47:63" x14ac:dyDescent="0.25"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</row>
    <row r="1073" spans="47:63" x14ac:dyDescent="0.25"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</row>
    <row r="1074" spans="47:63" x14ac:dyDescent="0.25"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</row>
    <row r="1075" spans="47:63" x14ac:dyDescent="0.25"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</row>
    <row r="1076" spans="47:63" x14ac:dyDescent="0.25"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</row>
    <row r="1077" spans="47:63" x14ac:dyDescent="0.25"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</row>
    <row r="1078" spans="47:63" x14ac:dyDescent="0.25"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</row>
    <row r="1079" spans="47:63" x14ac:dyDescent="0.25"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</row>
    <row r="1080" spans="47:63" x14ac:dyDescent="0.25"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</row>
    <row r="1081" spans="47:63" x14ac:dyDescent="0.25"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</row>
    <row r="1082" spans="47:63" x14ac:dyDescent="0.25"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</row>
    <row r="1083" spans="47:63" x14ac:dyDescent="0.25"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</row>
    <row r="1084" spans="47:63" x14ac:dyDescent="0.25"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</row>
    <row r="1085" spans="47:63" x14ac:dyDescent="0.25"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</row>
    <row r="1086" spans="47:63" x14ac:dyDescent="0.25"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</row>
    <row r="1087" spans="47:63" x14ac:dyDescent="0.25"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</row>
    <row r="1088" spans="47:63" x14ac:dyDescent="0.25"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</row>
    <row r="1089" spans="47:63" x14ac:dyDescent="0.25"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</row>
    <row r="1090" spans="47:63" x14ac:dyDescent="0.25"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</row>
    <row r="1091" spans="47:63" x14ac:dyDescent="0.25"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</row>
    <row r="1092" spans="47:63" x14ac:dyDescent="0.25"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</row>
    <row r="1093" spans="47:63" x14ac:dyDescent="0.25"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</row>
    <row r="1094" spans="47:63" x14ac:dyDescent="0.25"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</row>
    <row r="1095" spans="47:63" x14ac:dyDescent="0.25"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</row>
    <row r="1096" spans="47:63" x14ac:dyDescent="0.25"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</row>
    <row r="1097" spans="47:63" x14ac:dyDescent="0.25"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</row>
    <row r="1098" spans="47:63" x14ac:dyDescent="0.25"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</row>
    <row r="1099" spans="47:63" x14ac:dyDescent="0.25"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</row>
    <row r="1100" spans="47:63" x14ac:dyDescent="0.25"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</row>
    <row r="1101" spans="47:63" x14ac:dyDescent="0.25"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</row>
    <row r="1102" spans="47:63" x14ac:dyDescent="0.25"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</row>
    <row r="1103" spans="47:63" x14ac:dyDescent="0.25"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</row>
    <row r="1104" spans="47:63" x14ac:dyDescent="0.25"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</row>
    <row r="1105" spans="47:63" x14ac:dyDescent="0.25"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</row>
    <row r="1106" spans="47:63" x14ac:dyDescent="0.25"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</row>
    <row r="1107" spans="47:63" x14ac:dyDescent="0.25"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</row>
    <row r="1108" spans="47:63" x14ac:dyDescent="0.25"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</row>
    <row r="1109" spans="47:63" x14ac:dyDescent="0.25"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</row>
    <row r="1110" spans="47:63" x14ac:dyDescent="0.25"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</row>
    <row r="1111" spans="47:63" x14ac:dyDescent="0.25"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</row>
    <row r="1112" spans="47:63" x14ac:dyDescent="0.25"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</row>
    <row r="1113" spans="47:63" x14ac:dyDescent="0.25"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</row>
    <row r="1114" spans="47:63" x14ac:dyDescent="0.25"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</row>
    <row r="1115" spans="47:63" x14ac:dyDescent="0.25"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</row>
    <row r="1116" spans="47:63" x14ac:dyDescent="0.25"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</row>
    <row r="1117" spans="47:63" x14ac:dyDescent="0.25"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</row>
    <row r="1118" spans="47:63" x14ac:dyDescent="0.25"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</row>
    <row r="1119" spans="47:63" x14ac:dyDescent="0.25"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</row>
    <row r="1120" spans="47:63" x14ac:dyDescent="0.25"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</row>
    <row r="1121" spans="47:63" x14ac:dyDescent="0.25"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</row>
    <row r="1122" spans="47:63" x14ac:dyDescent="0.25"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</row>
    <row r="1123" spans="47:63" x14ac:dyDescent="0.25"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</row>
    <row r="1124" spans="47:63" x14ac:dyDescent="0.25"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</row>
    <row r="1125" spans="47:63" x14ac:dyDescent="0.25"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</row>
    <row r="1126" spans="47:63" x14ac:dyDescent="0.25"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</row>
    <row r="1127" spans="47:63" x14ac:dyDescent="0.25"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</row>
    <row r="1128" spans="47:63" x14ac:dyDescent="0.25"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</row>
    <row r="1129" spans="47:63" x14ac:dyDescent="0.25"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</row>
    <row r="1130" spans="47:63" x14ac:dyDescent="0.25"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</row>
    <row r="1131" spans="47:63" x14ac:dyDescent="0.25"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</row>
    <row r="1132" spans="47:63" x14ac:dyDescent="0.25"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</row>
    <row r="1133" spans="47:63" x14ac:dyDescent="0.25"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</row>
    <row r="1134" spans="47:63" x14ac:dyDescent="0.25"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</row>
    <row r="1135" spans="47:63" x14ac:dyDescent="0.25"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</row>
    <row r="1136" spans="47:63" x14ac:dyDescent="0.25"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</row>
    <row r="1137" spans="47:63" x14ac:dyDescent="0.25"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</row>
    <row r="1138" spans="47:63" x14ac:dyDescent="0.25"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</row>
    <row r="1139" spans="47:63" x14ac:dyDescent="0.25"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</row>
    <row r="1140" spans="47:63" x14ac:dyDescent="0.25"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</row>
    <row r="1141" spans="47:63" x14ac:dyDescent="0.25"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</row>
    <row r="1142" spans="47:63" x14ac:dyDescent="0.25"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</row>
    <row r="1143" spans="47:63" x14ac:dyDescent="0.25"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</row>
    <row r="1144" spans="47:63" x14ac:dyDescent="0.25"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</row>
    <row r="1145" spans="47:63" x14ac:dyDescent="0.25"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</row>
    <row r="1146" spans="47:63" x14ac:dyDescent="0.25"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</row>
    <row r="1147" spans="47:63" x14ac:dyDescent="0.25"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</row>
    <row r="1148" spans="47:63" x14ac:dyDescent="0.25"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</row>
    <row r="1149" spans="47:63" x14ac:dyDescent="0.25"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</row>
    <row r="1150" spans="47:63" x14ac:dyDescent="0.25"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</row>
    <row r="1151" spans="47:63" x14ac:dyDescent="0.25"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</row>
    <row r="1152" spans="47:63" x14ac:dyDescent="0.25"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</row>
    <row r="1153" spans="47:63" x14ac:dyDescent="0.25"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</row>
    <row r="1154" spans="47:63" x14ac:dyDescent="0.25"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</row>
    <row r="1155" spans="47:63" x14ac:dyDescent="0.25"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</row>
    <row r="1156" spans="47:63" x14ac:dyDescent="0.25"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</row>
    <row r="1157" spans="47:63" x14ac:dyDescent="0.25"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</row>
    <row r="1158" spans="47:63" x14ac:dyDescent="0.25"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</row>
    <row r="1159" spans="47:63" x14ac:dyDescent="0.25"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</row>
    <row r="1160" spans="47:63" x14ac:dyDescent="0.25"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</row>
    <row r="1161" spans="47:63" x14ac:dyDescent="0.25"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</row>
    <row r="1162" spans="47:63" x14ac:dyDescent="0.25"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</row>
    <row r="1163" spans="47:63" x14ac:dyDescent="0.25"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</row>
    <row r="1164" spans="47:63" x14ac:dyDescent="0.25"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</row>
    <row r="1165" spans="47:63" x14ac:dyDescent="0.25"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</row>
    <row r="1166" spans="47:63" x14ac:dyDescent="0.25"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</row>
    <row r="1167" spans="47:63" x14ac:dyDescent="0.25"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</row>
    <row r="1168" spans="47:63" x14ac:dyDescent="0.25"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</row>
    <row r="1169" spans="47:63" x14ac:dyDescent="0.25"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</row>
    <row r="1170" spans="47:63" x14ac:dyDescent="0.25"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</row>
    <row r="1171" spans="47:63" x14ac:dyDescent="0.25"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</row>
    <row r="1172" spans="47:63" x14ac:dyDescent="0.25"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</row>
    <row r="1173" spans="47:63" x14ac:dyDescent="0.25"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</row>
    <row r="1174" spans="47:63" x14ac:dyDescent="0.25"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</row>
    <row r="1175" spans="47:63" x14ac:dyDescent="0.25"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</row>
    <row r="1176" spans="47:63" x14ac:dyDescent="0.25"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</row>
    <row r="1177" spans="47:63" x14ac:dyDescent="0.25"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</row>
    <row r="1178" spans="47:63" x14ac:dyDescent="0.25"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</row>
    <row r="1179" spans="47:63" x14ac:dyDescent="0.25"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</row>
    <row r="1180" spans="47:63" x14ac:dyDescent="0.25"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</row>
    <row r="1181" spans="47:63" x14ac:dyDescent="0.25"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</row>
    <row r="1182" spans="47:63" x14ac:dyDescent="0.25"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</row>
    <row r="1183" spans="47:63" x14ac:dyDescent="0.25"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</row>
    <row r="1184" spans="47:63" x14ac:dyDescent="0.25"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</row>
    <row r="1185" spans="47:63" x14ac:dyDescent="0.25"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</row>
    <row r="1186" spans="47:63" x14ac:dyDescent="0.25"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</row>
    <row r="1187" spans="47:63" x14ac:dyDescent="0.25"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</row>
    <row r="1188" spans="47:63" x14ac:dyDescent="0.25"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</row>
    <row r="1189" spans="47:63" x14ac:dyDescent="0.25"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</row>
    <row r="1190" spans="47:63" x14ac:dyDescent="0.25"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</row>
    <row r="1191" spans="47:63" x14ac:dyDescent="0.25"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</row>
    <row r="1192" spans="47:63" x14ac:dyDescent="0.25"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</row>
    <row r="1193" spans="47:63" x14ac:dyDescent="0.25"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</row>
    <row r="1194" spans="47:63" x14ac:dyDescent="0.25"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</row>
    <row r="1195" spans="47:63" x14ac:dyDescent="0.25"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</row>
    <row r="1196" spans="47:63" x14ac:dyDescent="0.25"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</row>
    <row r="1197" spans="47:63" x14ac:dyDescent="0.25"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</row>
    <row r="1198" spans="47:63" x14ac:dyDescent="0.25"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</row>
    <row r="1199" spans="47:63" x14ac:dyDescent="0.25"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</row>
    <row r="1200" spans="47:63" x14ac:dyDescent="0.25"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</row>
    <row r="1201" spans="47:63" x14ac:dyDescent="0.25"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</row>
    <row r="1202" spans="47:63" x14ac:dyDescent="0.25"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</row>
    <row r="1203" spans="47:63" x14ac:dyDescent="0.25"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</row>
    <row r="1204" spans="47:63" x14ac:dyDescent="0.25"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</row>
    <row r="1205" spans="47:63" x14ac:dyDescent="0.25"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</row>
    <row r="1206" spans="47:63" x14ac:dyDescent="0.25"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</row>
    <row r="1207" spans="47:63" x14ac:dyDescent="0.25"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</row>
    <row r="1208" spans="47:63" x14ac:dyDescent="0.25"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</row>
    <row r="1209" spans="47:63" x14ac:dyDescent="0.25"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</row>
    <row r="1210" spans="47:63" x14ac:dyDescent="0.25"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</row>
    <row r="1211" spans="47:63" x14ac:dyDescent="0.25"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</row>
    <row r="1212" spans="47:63" x14ac:dyDescent="0.25"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</row>
    <row r="1213" spans="47:63" x14ac:dyDescent="0.25"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</row>
    <row r="1214" spans="47:63" x14ac:dyDescent="0.25"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</row>
    <row r="1215" spans="47:63" x14ac:dyDescent="0.25"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</row>
    <row r="1216" spans="47:63" x14ac:dyDescent="0.25"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</row>
    <row r="1217" spans="47:63" x14ac:dyDescent="0.25"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</row>
    <row r="1218" spans="47:63" x14ac:dyDescent="0.25"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</row>
    <row r="1219" spans="47:63" x14ac:dyDescent="0.25"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</row>
    <row r="1220" spans="47:63" x14ac:dyDescent="0.25"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</row>
    <row r="1221" spans="47:63" x14ac:dyDescent="0.25"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</row>
    <row r="1222" spans="47:63" x14ac:dyDescent="0.25"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</row>
    <row r="1223" spans="47:63" x14ac:dyDescent="0.25"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</row>
    <row r="1224" spans="47:63" x14ac:dyDescent="0.25"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</row>
    <row r="1225" spans="47:63" x14ac:dyDescent="0.25"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</row>
    <row r="1226" spans="47:63" x14ac:dyDescent="0.25"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</row>
    <row r="1227" spans="47:63" x14ac:dyDescent="0.25"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</row>
    <row r="1228" spans="47:63" x14ac:dyDescent="0.25"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</row>
    <row r="1229" spans="47:63" x14ac:dyDescent="0.25"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</row>
    <row r="1230" spans="47:63" x14ac:dyDescent="0.25"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</row>
    <row r="1231" spans="47:63" x14ac:dyDescent="0.25"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</row>
    <row r="1232" spans="47:63" x14ac:dyDescent="0.25"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</row>
    <row r="1233" spans="47:63" x14ac:dyDescent="0.25"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</row>
    <row r="1234" spans="47:63" x14ac:dyDescent="0.25"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</row>
    <row r="1235" spans="47:63" x14ac:dyDescent="0.25"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</row>
    <row r="1236" spans="47:63" x14ac:dyDescent="0.25"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</row>
    <row r="1237" spans="47:63" x14ac:dyDescent="0.25"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</row>
    <row r="1238" spans="47:63" x14ac:dyDescent="0.25"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</row>
    <row r="1239" spans="47:63" x14ac:dyDescent="0.25"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</row>
    <row r="1240" spans="47:63" x14ac:dyDescent="0.25"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</row>
    <row r="1241" spans="47:63" x14ac:dyDescent="0.25"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</row>
    <row r="1242" spans="47:63" x14ac:dyDescent="0.25"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</row>
    <row r="1243" spans="47:63" x14ac:dyDescent="0.25"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</row>
    <row r="1244" spans="47:63" x14ac:dyDescent="0.25"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</row>
    <row r="1245" spans="47:63" x14ac:dyDescent="0.25"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</row>
    <row r="1246" spans="47:63" x14ac:dyDescent="0.25"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</row>
    <row r="1247" spans="47:63" x14ac:dyDescent="0.25"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</row>
    <row r="1248" spans="47:63" x14ac:dyDescent="0.25"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</row>
    <row r="1249" spans="47:63" x14ac:dyDescent="0.25"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</row>
    <row r="1250" spans="47:63" x14ac:dyDescent="0.25"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</row>
    <row r="1251" spans="47:63" x14ac:dyDescent="0.25"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</row>
    <row r="1252" spans="47:63" x14ac:dyDescent="0.25"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</row>
    <row r="1253" spans="47:63" x14ac:dyDescent="0.25"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</row>
    <row r="1254" spans="47:63" x14ac:dyDescent="0.25"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</row>
    <row r="1255" spans="47:63" x14ac:dyDescent="0.25"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</row>
    <row r="1256" spans="47:63" x14ac:dyDescent="0.25"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</row>
    <row r="1257" spans="47:63" x14ac:dyDescent="0.25"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</row>
    <row r="1258" spans="47:63" x14ac:dyDescent="0.25"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</row>
    <row r="1259" spans="47:63" x14ac:dyDescent="0.25"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</row>
    <row r="1260" spans="47:63" x14ac:dyDescent="0.25"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</row>
    <row r="1261" spans="47:63" x14ac:dyDescent="0.25"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</row>
    <row r="1262" spans="47:63" x14ac:dyDescent="0.25"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</row>
    <row r="1263" spans="47:63" x14ac:dyDescent="0.25"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</row>
    <row r="1264" spans="47:63" x14ac:dyDescent="0.25"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</row>
    <row r="1265" spans="47:63" x14ac:dyDescent="0.25"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</row>
    <row r="1266" spans="47:63" x14ac:dyDescent="0.25"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</row>
    <row r="1267" spans="47:63" x14ac:dyDescent="0.25"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</row>
    <row r="1268" spans="47:63" x14ac:dyDescent="0.25"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</row>
    <row r="1269" spans="47:63" x14ac:dyDescent="0.25"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</row>
    <row r="1270" spans="47:63" x14ac:dyDescent="0.25"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</row>
    <row r="1271" spans="47:63" x14ac:dyDescent="0.25"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</row>
    <row r="1272" spans="47:63" x14ac:dyDescent="0.25"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</row>
    <row r="1273" spans="47:63" x14ac:dyDescent="0.25"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</row>
    <row r="1274" spans="47:63" x14ac:dyDescent="0.25"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</row>
    <row r="1275" spans="47:63" x14ac:dyDescent="0.25"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</row>
    <row r="1276" spans="47:63" x14ac:dyDescent="0.25"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</row>
    <row r="1277" spans="47:63" x14ac:dyDescent="0.25"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</row>
    <row r="1278" spans="47:63" x14ac:dyDescent="0.25"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</row>
    <row r="1279" spans="47:63" x14ac:dyDescent="0.25"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</row>
    <row r="1280" spans="47:63" x14ac:dyDescent="0.25"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</row>
    <row r="1281" spans="47:63" x14ac:dyDescent="0.25"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</row>
    <row r="1282" spans="47:63" x14ac:dyDescent="0.25"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</row>
    <row r="1283" spans="47:63" x14ac:dyDescent="0.25"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</row>
    <row r="1284" spans="47:63" x14ac:dyDescent="0.25"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</row>
    <row r="1285" spans="47:63" x14ac:dyDescent="0.25"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</row>
    <row r="1286" spans="47:63" x14ac:dyDescent="0.25"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</row>
    <row r="1287" spans="47:63" x14ac:dyDescent="0.25"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</row>
    <row r="1288" spans="47:63" x14ac:dyDescent="0.25"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</row>
    <row r="1289" spans="47:63" x14ac:dyDescent="0.25"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</row>
    <row r="1290" spans="47:63" x14ac:dyDescent="0.25"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</row>
    <row r="1291" spans="47:63" x14ac:dyDescent="0.25"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</row>
    <row r="1292" spans="47:63" x14ac:dyDescent="0.25"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</row>
    <row r="1293" spans="47:63" x14ac:dyDescent="0.25"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</row>
    <row r="1294" spans="47:63" x14ac:dyDescent="0.25"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</row>
    <row r="1295" spans="47:63" x14ac:dyDescent="0.25"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</row>
    <row r="1296" spans="47:63" x14ac:dyDescent="0.25"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</row>
    <row r="1297" spans="47:63" x14ac:dyDescent="0.25"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</row>
    <row r="1298" spans="47:63" x14ac:dyDescent="0.25"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</row>
    <row r="1299" spans="47:63" x14ac:dyDescent="0.25"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</row>
    <row r="1300" spans="47:63" x14ac:dyDescent="0.25"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</row>
    <row r="1301" spans="47:63" x14ac:dyDescent="0.25"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</row>
    <row r="1302" spans="47:63" x14ac:dyDescent="0.25"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</row>
    <row r="1303" spans="47:63" x14ac:dyDescent="0.25"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</row>
    <row r="1304" spans="47:63" x14ac:dyDescent="0.25"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</row>
    <row r="1305" spans="47:63" x14ac:dyDescent="0.25"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</row>
    <row r="1306" spans="47:63" x14ac:dyDescent="0.25"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</row>
    <row r="1307" spans="47:63" x14ac:dyDescent="0.25"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</row>
    <row r="1308" spans="47:63" x14ac:dyDescent="0.25"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</row>
    <row r="1309" spans="47:63" x14ac:dyDescent="0.25"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</row>
    <row r="1310" spans="47:63" x14ac:dyDescent="0.25"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</row>
    <row r="1311" spans="47:63" x14ac:dyDescent="0.25"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</row>
    <row r="1312" spans="47:63" x14ac:dyDescent="0.25"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</row>
    <row r="1313" spans="47:63" x14ac:dyDescent="0.25"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</row>
    <row r="1314" spans="47:63" x14ac:dyDescent="0.25"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</row>
    <row r="1315" spans="47:63" x14ac:dyDescent="0.25"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</row>
    <row r="1316" spans="47:63" x14ac:dyDescent="0.25"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</row>
    <row r="1317" spans="47:63" x14ac:dyDescent="0.25"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</row>
    <row r="1318" spans="47:63" x14ac:dyDescent="0.25"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</row>
    <row r="1319" spans="47:63" x14ac:dyDescent="0.25"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</row>
    <row r="1320" spans="47:63" x14ac:dyDescent="0.25"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</row>
    <row r="1321" spans="47:63" x14ac:dyDescent="0.25"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</row>
    <row r="1322" spans="47:63" x14ac:dyDescent="0.25"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</row>
    <row r="1323" spans="47:63" x14ac:dyDescent="0.25"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</row>
    <row r="1324" spans="47:63" x14ac:dyDescent="0.25"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</row>
    <row r="1325" spans="47:63" x14ac:dyDescent="0.25"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</row>
    <row r="1326" spans="47:63" x14ac:dyDescent="0.25"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</row>
    <row r="1327" spans="47:63" x14ac:dyDescent="0.25"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</row>
    <row r="1328" spans="47:63" x14ac:dyDescent="0.25"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</row>
    <row r="1329" spans="47:63" x14ac:dyDescent="0.25"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</row>
    <row r="1330" spans="47:63" x14ac:dyDescent="0.25"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</row>
    <row r="1331" spans="47:63" x14ac:dyDescent="0.25"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</row>
    <row r="1332" spans="47:63" x14ac:dyDescent="0.25"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</row>
    <row r="1333" spans="47:63" x14ac:dyDescent="0.25"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</row>
    <row r="1334" spans="47:63" x14ac:dyDescent="0.25"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</row>
    <row r="1335" spans="47:63" x14ac:dyDescent="0.25"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</row>
    <row r="1336" spans="47:63" x14ac:dyDescent="0.25"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</row>
    <row r="1337" spans="47:63" x14ac:dyDescent="0.25"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</row>
    <row r="1338" spans="47:63" x14ac:dyDescent="0.25"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</row>
    <row r="1339" spans="47:63" x14ac:dyDescent="0.25"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</row>
    <row r="1340" spans="47:63" x14ac:dyDescent="0.25"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</row>
    <row r="1341" spans="47:63" x14ac:dyDescent="0.25"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</row>
    <row r="1342" spans="47:63" x14ac:dyDescent="0.25"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</row>
    <row r="1343" spans="47:63" x14ac:dyDescent="0.25"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</row>
    <row r="1344" spans="47:63" x14ac:dyDescent="0.25"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</row>
    <row r="1345" spans="47:63" x14ac:dyDescent="0.25"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</row>
    <row r="1346" spans="47:63" x14ac:dyDescent="0.25"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</row>
    <row r="1347" spans="47:63" x14ac:dyDescent="0.25"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</row>
    <row r="1348" spans="47:63" x14ac:dyDescent="0.25"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</row>
    <row r="1349" spans="47:63" x14ac:dyDescent="0.25"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</row>
    <row r="1350" spans="47:63" x14ac:dyDescent="0.25"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</row>
    <row r="1351" spans="47:63" x14ac:dyDescent="0.25"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</row>
    <row r="1352" spans="47:63" x14ac:dyDescent="0.25"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</row>
    <row r="1353" spans="47:63" x14ac:dyDescent="0.25"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</row>
    <row r="1354" spans="47:63" x14ac:dyDescent="0.25"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</row>
    <row r="1355" spans="47:63" x14ac:dyDescent="0.25"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</row>
    <row r="1356" spans="47:63" x14ac:dyDescent="0.25"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</row>
    <row r="1357" spans="47:63" x14ac:dyDescent="0.25"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</row>
    <row r="1358" spans="47:63" x14ac:dyDescent="0.25"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</row>
    <row r="1359" spans="47:63" x14ac:dyDescent="0.25"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</row>
    <row r="1360" spans="47:63" x14ac:dyDescent="0.25"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</row>
    <row r="1361" spans="47:63" x14ac:dyDescent="0.25"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</row>
    <row r="1362" spans="47:63" x14ac:dyDescent="0.25"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</row>
    <row r="1363" spans="47:63" x14ac:dyDescent="0.25"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</row>
    <row r="1364" spans="47:63" x14ac:dyDescent="0.25"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</row>
    <row r="1365" spans="47:63" x14ac:dyDescent="0.25"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</row>
    <row r="1366" spans="47:63" x14ac:dyDescent="0.25"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</row>
    <row r="1367" spans="47:63" x14ac:dyDescent="0.25"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</row>
    <row r="1368" spans="47:63" x14ac:dyDescent="0.25"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</row>
    <row r="1369" spans="47:63" x14ac:dyDescent="0.25"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</row>
    <row r="1370" spans="47:63" x14ac:dyDescent="0.25"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</row>
    <row r="1371" spans="47:63" x14ac:dyDescent="0.25"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</row>
    <row r="1372" spans="47:63" x14ac:dyDescent="0.25"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</row>
    <row r="1373" spans="47:63" x14ac:dyDescent="0.25"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</row>
    <row r="1374" spans="47:63" x14ac:dyDescent="0.25"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</row>
    <row r="1375" spans="47:63" x14ac:dyDescent="0.25"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</row>
    <row r="1376" spans="47:63" x14ac:dyDescent="0.25"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</row>
    <row r="1377" spans="47:63" x14ac:dyDescent="0.25"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</row>
    <row r="1378" spans="47:63" x14ac:dyDescent="0.25"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</row>
    <row r="1379" spans="47:63" x14ac:dyDescent="0.25"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</row>
    <row r="1380" spans="47:63" x14ac:dyDescent="0.25"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</row>
    <row r="1381" spans="47:63" x14ac:dyDescent="0.25"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</row>
    <row r="1382" spans="47:63" x14ac:dyDescent="0.25"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</row>
    <row r="1383" spans="47:63" x14ac:dyDescent="0.25"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</row>
    <row r="1384" spans="47:63" x14ac:dyDescent="0.25"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</row>
    <row r="1385" spans="47:63" x14ac:dyDescent="0.25"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</row>
    <row r="1386" spans="47:63" x14ac:dyDescent="0.25"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</row>
    <row r="1387" spans="47:63" x14ac:dyDescent="0.25"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</row>
    <row r="1388" spans="47:63" x14ac:dyDescent="0.25"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</row>
    <row r="1389" spans="47:63" x14ac:dyDescent="0.25"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</row>
    <row r="1390" spans="47:63" x14ac:dyDescent="0.25"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</row>
    <row r="1391" spans="47:63" x14ac:dyDescent="0.25"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</row>
    <row r="1392" spans="47:63" x14ac:dyDescent="0.25"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</row>
    <row r="1393" spans="47:63" x14ac:dyDescent="0.25"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</row>
    <row r="1394" spans="47:63" x14ac:dyDescent="0.25"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</row>
    <row r="1395" spans="47:63" x14ac:dyDescent="0.25"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</row>
    <row r="1396" spans="47:63" x14ac:dyDescent="0.25"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</row>
    <row r="1397" spans="47:63" x14ac:dyDescent="0.25"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</row>
    <row r="1398" spans="47:63" x14ac:dyDescent="0.25"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</row>
    <row r="1399" spans="47:63" x14ac:dyDescent="0.25"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</row>
    <row r="1400" spans="47:63" x14ac:dyDescent="0.25"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</row>
    <row r="1401" spans="47:63" x14ac:dyDescent="0.25"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</row>
    <row r="1402" spans="47:63" x14ac:dyDescent="0.25"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</row>
    <row r="1403" spans="47:63" x14ac:dyDescent="0.25"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</row>
    <row r="1404" spans="47:63" x14ac:dyDescent="0.25"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</row>
    <row r="1405" spans="47:63" x14ac:dyDescent="0.25"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</row>
    <row r="1406" spans="47:63" x14ac:dyDescent="0.25"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</row>
    <row r="1407" spans="47:63" x14ac:dyDescent="0.25"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</row>
    <row r="1408" spans="47:63" x14ac:dyDescent="0.25"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</row>
    <row r="1409" spans="47:63" x14ac:dyDescent="0.25"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</row>
    <row r="1410" spans="47:63" x14ac:dyDescent="0.25"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</row>
    <row r="1411" spans="47:63" x14ac:dyDescent="0.25"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</row>
    <row r="1412" spans="47:63" x14ac:dyDescent="0.25"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</row>
    <row r="1413" spans="47:63" x14ac:dyDescent="0.25"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</row>
    <row r="1414" spans="47:63" x14ac:dyDescent="0.25"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</row>
    <row r="1415" spans="47:63" x14ac:dyDescent="0.25"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</row>
    <row r="1416" spans="47:63" x14ac:dyDescent="0.25"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</row>
    <row r="1417" spans="47:63" x14ac:dyDescent="0.25"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</row>
    <row r="1418" spans="47:63" x14ac:dyDescent="0.25"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</row>
    <row r="1419" spans="47:63" x14ac:dyDescent="0.25"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</row>
    <row r="1420" spans="47:63" x14ac:dyDescent="0.25"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</row>
    <row r="1421" spans="47:63" x14ac:dyDescent="0.25"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</row>
    <row r="1422" spans="47:63" x14ac:dyDescent="0.25"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</row>
    <row r="1423" spans="47:63" x14ac:dyDescent="0.25"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</row>
    <row r="1424" spans="47:63" x14ac:dyDescent="0.25"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</row>
    <row r="1425" spans="47:63" x14ac:dyDescent="0.25"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</row>
    <row r="1426" spans="47:63" x14ac:dyDescent="0.25"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</row>
    <row r="1427" spans="47:63" x14ac:dyDescent="0.25"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</row>
    <row r="1428" spans="47:63" x14ac:dyDescent="0.25"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</row>
    <row r="1429" spans="47:63" x14ac:dyDescent="0.25"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</row>
    <row r="1430" spans="47:63" x14ac:dyDescent="0.25"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</row>
    <row r="1431" spans="47:63" x14ac:dyDescent="0.25"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</row>
    <row r="1432" spans="47:63" x14ac:dyDescent="0.25"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</row>
    <row r="1433" spans="47:63" x14ac:dyDescent="0.25"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</row>
    <row r="1434" spans="47:63" x14ac:dyDescent="0.25"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</row>
    <row r="1435" spans="47:63" x14ac:dyDescent="0.25"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</row>
    <row r="1436" spans="47:63" x14ac:dyDescent="0.25"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</row>
    <row r="1437" spans="47:63" x14ac:dyDescent="0.25"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</row>
    <row r="1438" spans="47:63" x14ac:dyDescent="0.25"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</row>
    <row r="1439" spans="47:63" x14ac:dyDescent="0.25"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</row>
    <row r="1440" spans="47:63" x14ac:dyDescent="0.25"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</row>
    <row r="1441" spans="47:63" x14ac:dyDescent="0.25"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</row>
    <row r="1442" spans="47:63" x14ac:dyDescent="0.25"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</row>
    <row r="1443" spans="47:63" x14ac:dyDescent="0.25"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</row>
    <row r="1444" spans="47:63" x14ac:dyDescent="0.25"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</row>
    <row r="1445" spans="47:63" x14ac:dyDescent="0.25"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</row>
    <row r="1446" spans="47:63" x14ac:dyDescent="0.25"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</row>
    <row r="1447" spans="47:63" x14ac:dyDescent="0.25"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</row>
    <row r="1448" spans="47:63" x14ac:dyDescent="0.25"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</row>
    <row r="1449" spans="47:63" x14ac:dyDescent="0.25"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</row>
    <row r="1450" spans="47:63" x14ac:dyDescent="0.25"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</row>
    <row r="1451" spans="47:63" x14ac:dyDescent="0.25"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</row>
    <row r="1452" spans="47:63" x14ac:dyDescent="0.25"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</row>
    <row r="1453" spans="47:63" x14ac:dyDescent="0.25"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</row>
    <row r="1454" spans="47:63" x14ac:dyDescent="0.25"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</row>
    <row r="1455" spans="47:63" x14ac:dyDescent="0.25"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</row>
    <row r="1456" spans="47:63" x14ac:dyDescent="0.25"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</row>
    <row r="1457" spans="47:63" x14ac:dyDescent="0.25"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</row>
    <row r="1458" spans="47:63" x14ac:dyDescent="0.25"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</row>
    <row r="1459" spans="47:63" x14ac:dyDescent="0.25"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</row>
    <row r="1460" spans="47:63" x14ac:dyDescent="0.25"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</row>
    <row r="1461" spans="47:63" x14ac:dyDescent="0.25"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</row>
    <row r="1462" spans="47:63" x14ac:dyDescent="0.25"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</row>
    <row r="1463" spans="47:63" x14ac:dyDescent="0.25"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</row>
    <row r="1464" spans="47:63" x14ac:dyDescent="0.25"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</row>
    <row r="1465" spans="47:63" x14ac:dyDescent="0.25"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</row>
    <row r="1466" spans="47:63" x14ac:dyDescent="0.25"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</row>
    <row r="1467" spans="47:63" x14ac:dyDescent="0.25"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</row>
    <row r="1468" spans="47:63" x14ac:dyDescent="0.25"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</row>
    <row r="1469" spans="47:63" x14ac:dyDescent="0.25"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</row>
    <row r="1470" spans="47:63" x14ac:dyDescent="0.25"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</row>
    <row r="1471" spans="47:63" x14ac:dyDescent="0.25"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</row>
    <row r="1472" spans="47:63" x14ac:dyDescent="0.25"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</row>
    <row r="1473" spans="47:63" x14ac:dyDescent="0.25"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</row>
    <row r="1474" spans="47:63" x14ac:dyDescent="0.25"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</row>
    <row r="1475" spans="47:63" x14ac:dyDescent="0.25"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</row>
    <row r="1476" spans="47:63" x14ac:dyDescent="0.25"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</row>
    <row r="1477" spans="47:63" x14ac:dyDescent="0.25"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</row>
    <row r="1478" spans="47:63" x14ac:dyDescent="0.25"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</row>
    <row r="1479" spans="47:63" x14ac:dyDescent="0.25"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</row>
    <row r="1480" spans="47:63" x14ac:dyDescent="0.25"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</row>
    <row r="1481" spans="47:63" x14ac:dyDescent="0.25"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</row>
    <row r="1482" spans="47:63" x14ac:dyDescent="0.25"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</row>
    <row r="1483" spans="47:63" x14ac:dyDescent="0.25"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</row>
    <row r="1484" spans="47:63" x14ac:dyDescent="0.25"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</row>
    <row r="1485" spans="47:63" x14ac:dyDescent="0.25"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</row>
    <row r="1486" spans="47:63" x14ac:dyDescent="0.25"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</row>
    <row r="1487" spans="47:63" x14ac:dyDescent="0.25"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</row>
    <row r="1488" spans="47:63" x14ac:dyDescent="0.25"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</row>
    <row r="1489" spans="47:63" x14ac:dyDescent="0.25"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</row>
    <row r="1490" spans="47:63" x14ac:dyDescent="0.25"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</row>
    <row r="1491" spans="47:63" x14ac:dyDescent="0.25"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</row>
    <row r="1492" spans="47:63" x14ac:dyDescent="0.25"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</row>
    <row r="1493" spans="47:63" x14ac:dyDescent="0.25"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</row>
    <row r="1494" spans="47:63" x14ac:dyDescent="0.25"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</row>
    <row r="1495" spans="47:63" x14ac:dyDescent="0.25"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</row>
    <row r="1496" spans="47:63" x14ac:dyDescent="0.25"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</row>
    <row r="1497" spans="47:63" x14ac:dyDescent="0.25"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</row>
    <row r="1498" spans="47:63" x14ac:dyDescent="0.25"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</row>
    <row r="1499" spans="47:63" x14ac:dyDescent="0.25"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</row>
    <row r="1500" spans="47:63" x14ac:dyDescent="0.25"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</row>
    <row r="1501" spans="47:63" x14ac:dyDescent="0.25"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</row>
    <row r="1502" spans="47:63" x14ac:dyDescent="0.25"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</row>
    <row r="1503" spans="47:63" x14ac:dyDescent="0.25"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</row>
    <row r="1504" spans="47:63" x14ac:dyDescent="0.25"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</row>
    <row r="1505" spans="47:63" x14ac:dyDescent="0.25"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</row>
    <row r="1506" spans="47:63" x14ac:dyDescent="0.25"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</row>
    <row r="1507" spans="47:63" x14ac:dyDescent="0.25"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</row>
    <row r="1508" spans="47:63" x14ac:dyDescent="0.25"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</row>
    <row r="1509" spans="47:63" x14ac:dyDescent="0.25"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</row>
    <row r="1510" spans="47:63" x14ac:dyDescent="0.25"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</row>
    <row r="1511" spans="47:63" x14ac:dyDescent="0.25"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</row>
    <row r="1512" spans="47:63" x14ac:dyDescent="0.25"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</row>
    <row r="1513" spans="47:63" x14ac:dyDescent="0.25"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</row>
    <row r="1514" spans="47:63" x14ac:dyDescent="0.25"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</row>
    <row r="1515" spans="47:63" x14ac:dyDescent="0.25"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</row>
    <row r="1516" spans="47:63" x14ac:dyDescent="0.25"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</row>
    <row r="1517" spans="47:63" x14ac:dyDescent="0.25"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</row>
    <row r="1518" spans="47:63" x14ac:dyDescent="0.25"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</row>
    <row r="1519" spans="47:63" x14ac:dyDescent="0.25"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</row>
    <row r="1520" spans="47:63" x14ac:dyDescent="0.25"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</row>
    <row r="1521" spans="47:63" x14ac:dyDescent="0.25"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</row>
    <row r="1522" spans="47:63" x14ac:dyDescent="0.25"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</row>
    <row r="1523" spans="47:63" x14ac:dyDescent="0.25"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</row>
    <row r="1524" spans="47:63" x14ac:dyDescent="0.25"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</row>
    <row r="1525" spans="47:63" x14ac:dyDescent="0.25"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</row>
    <row r="1526" spans="47:63" x14ac:dyDescent="0.25"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</row>
    <row r="1527" spans="47:63" x14ac:dyDescent="0.25"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</row>
    <row r="1528" spans="47:63" x14ac:dyDescent="0.25"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</row>
    <row r="1529" spans="47:63" x14ac:dyDescent="0.25"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</row>
    <row r="1530" spans="47:63" x14ac:dyDescent="0.25"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</row>
    <row r="1531" spans="47:63" x14ac:dyDescent="0.25"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</row>
    <row r="1532" spans="47:63" x14ac:dyDescent="0.25"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</row>
    <row r="1533" spans="47:63" x14ac:dyDescent="0.25"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</row>
    <row r="1534" spans="47:63" x14ac:dyDescent="0.25"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</row>
    <row r="1535" spans="47:63" x14ac:dyDescent="0.25"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</row>
    <row r="1536" spans="47:63" x14ac:dyDescent="0.25"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</row>
    <row r="1537" spans="47:63" x14ac:dyDescent="0.25"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</row>
    <row r="1538" spans="47:63" x14ac:dyDescent="0.25"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</row>
    <row r="1539" spans="47:63" x14ac:dyDescent="0.25"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</row>
    <row r="1540" spans="47:63" x14ac:dyDescent="0.25"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</row>
    <row r="1541" spans="47:63" x14ac:dyDescent="0.25"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</row>
    <row r="1542" spans="47:63" x14ac:dyDescent="0.25"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</row>
    <row r="1543" spans="47:63" x14ac:dyDescent="0.25"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</row>
    <row r="1544" spans="47:63" x14ac:dyDescent="0.25"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</row>
    <row r="1545" spans="47:63" x14ac:dyDescent="0.25"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</row>
    <row r="1546" spans="47:63" x14ac:dyDescent="0.25"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</row>
    <row r="1547" spans="47:63" x14ac:dyDescent="0.25"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</row>
    <row r="1548" spans="47:63" x14ac:dyDescent="0.25"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</row>
    <row r="1549" spans="47:63" x14ac:dyDescent="0.25"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</row>
    <row r="1550" spans="47:63" x14ac:dyDescent="0.25"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</row>
    <row r="1551" spans="47:63" x14ac:dyDescent="0.25"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</row>
    <row r="1552" spans="47:63" x14ac:dyDescent="0.25"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</row>
    <row r="1553" spans="47:63" x14ac:dyDescent="0.25"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</row>
    <row r="1554" spans="47:63" x14ac:dyDescent="0.25"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</row>
    <row r="1555" spans="47:63" x14ac:dyDescent="0.25"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</row>
    <row r="1556" spans="47:63" x14ac:dyDescent="0.25"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</row>
    <row r="1557" spans="47:63" x14ac:dyDescent="0.25"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</row>
    <row r="1558" spans="47:63" x14ac:dyDescent="0.25"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</row>
    <row r="1559" spans="47:63" x14ac:dyDescent="0.25"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</row>
    <row r="1560" spans="47:63" x14ac:dyDescent="0.25"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</row>
    <row r="1561" spans="47:63" x14ac:dyDescent="0.25"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</row>
    <row r="1562" spans="47:63" x14ac:dyDescent="0.25"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</row>
    <row r="1563" spans="47:63" x14ac:dyDescent="0.25"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</row>
    <row r="1564" spans="47:63" x14ac:dyDescent="0.25"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</row>
    <row r="1565" spans="47:63" x14ac:dyDescent="0.25"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</row>
    <row r="1566" spans="47:63" x14ac:dyDescent="0.25"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</row>
    <row r="1567" spans="47:63" x14ac:dyDescent="0.25"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</row>
    <row r="1568" spans="47:63" x14ac:dyDescent="0.25"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</row>
    <row r="1569" spans="47:63" x14ac:dyDescent="0.25"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</row>
    <row r="1570" spans="47:63" x14ac:dyDescent="0.25"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</row>
    <row r="1571" spans="47:63" x14ac:dyDescent="0.25"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</row>
    <row r="1572" spans="47:63" x14ac:dyDescent="0.25"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</row>
    <row r="1573" spans="47:63" x14ac:dyDescent="0.25"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</row>
    <row r="1574" spans="47:63" x14ac:dyDescent="0.25"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</row>
    <row r="1575" spans="47:63" x14ac:dyDescent="0.25"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</row>
    <row r="1576" spans="47:63" x14ac:dyDescent="0.25"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</row>
    <row r="1577" spans="47:63" x14ac:dyDescent="0.25"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</row>
    <row r="1578" spans="47:63" x14ac:dyDescent="0.25"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</row>
    <row r="1579" spans="47:63" x14ac:dyDescent="0.25"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</row>
    <row r="1580" spans="47:63" x14ac:dyDescent="0.25"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</row>
    <row r="1581" spans="47:63" x14ac:dyDescent="0.25"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</row>
    <row r="1582" spans="47:63" x14ac:dyDescent="0.25"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</row>
    <row r="1583" spans="47:63" x14ac:dyDescent="0.25"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</row>
    <row r="1584" spans="47:63" x14ac:dyDescent="0.25"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</row>
    <row r="1585" spans="47:63" x14ac:dyDescent="0.25"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</row>
    <row r="1586" spans="47:63" x14ac:dyDescent="0.25"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</row>
    <row r="1587" spans="47:63" x14ac:dyDescent="0.25"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</row>
    <row r="1588" spans="47:63" x14ac:dyDescent="0.25"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</row>
    <row r="1589" spans="47:63" x14ac:dyDescent="0.25"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</row>
    <row r="1590" spans="47:63" x14ac:dyDescent="0.25"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</row>
    <row r="1591" spans="47:63" x14ac:dyDescent="0.25"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</row>
    <row r="1592" spans="47:63" x14ac:dyDescent="0.25"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</row>
    <row r="1593" spans="47:63" x14ac:dyDescent="0.25"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</row>
    <row r="1594" spans="47:63" x14ac:dyDescent="0.25"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</row>
    <row r="1595" spans="47:63" x14ac:dyDescent="0.25"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</row>
    <row r="1596" spans="47:63" x14ac:dyDescent="0.25"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</row>
    <row r="1597" spans="47:63" x14ac:dyDescent="0.25"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</row>
    <row r="1598" spans="47:63" x14ac:dyDescent="0.25"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</row>
    <row r="1599" spans="47:63" x14ac:dyDescent="0.25"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</row>
    <row r="1600" spans="47:63" x14ac:dyDescent="0.25"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</row>
    <row r="1601" spans="47:63" x14ac:dyDescent="0.25"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</row>
    <row r="1602" spans="47:63" x14ac:dyDescent="0.25"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</row>
    <row r="1603" spans="47:63" x14ac:dyDescent="0.25"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</row>
    <row r="1604" spans="47:63" x14ac:dyDescent="0.25"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</row>
    <row r="1605" spans="47:63" x14ac:dyDescent="0.25"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</row>
    <row r="1606" spans="47:63" x14ac:dyDescent="0.25"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</row>
    <row r="1607" spans="47:63" x14ac:dyDescent="0.25"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</row>
    <row r="1608" spans="47:63" x14ac:dyDescent="0.25"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</row>
    <row r="1609" spans="47:63" x14ac:dyDescent="0.25"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</row>
    <row r="1610" spans="47:63" x14ac:dyDescent="0.25"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</row>
    <row r="1611" spans="47:63" x14ac:dyDescent="0.25"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</row>
    <row r="1612" spans="47:63" x14ac:dyDescent="0.25"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</row>
    <row r="1613" spans="47:63" x14ac:dyDescent="0.25"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</row>
    <row r="1614" spans="47:63" x14ac:dyDescent="0.25"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</row>
    <row r="1615" spans="47:63" x14ac:dyDescent="0.25"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</row>
    <row r="1616" spans="47:63" x14ac:dyDescent="0.25"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</row>
    <row r="1617" spans="47:63" x14ac:dyDescent="0.25"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</row>
    <row r="1618" spans="47:63" x14ac:dyDescent="0.25"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</row>
    <row r="1619" spans="47:63" x14ac:dyDescent="0.25"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</row>
    <row r="1620" spans="47:63" x14ac:dyDescent="0.25"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</row>
    <row r="1621" spans="47:63" x14ac:dyDescent="0.25"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</row>
    <row r="1622" spans="47:63" x14ac:dyDescent="0.25"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</row>
    <row r="1623" spans="47:63" x14ac:dyDescent="0.25"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</row>
    <row r="1624" spans="47:63" x14ac:dyDescent="0.25"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</row>
    <row r="1625" spans="47:63" x14ac:dyDescent="0.25"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</row>
    <row r="1626" spans="47:63" x14ac:dyDescent="0.25"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</row>
    <row r="1627" spans="47:63" x14ac:dyDescent="0.25"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</row>
    <row r="1628" spans="47:63" x14ac:dyDescent="0.25"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</row>
    <row r="1629" spans="47:63" x14ac:dyDescent="0.25"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</row>
    <row r="1630" spans="47:63" x14ac:dyDescent="0.25"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</row>
    <row r="1631" spans="47:63" x14ac:dyDescent="0.25"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</row>
    <row r="1632" spans="47:63" x14ac:dyDescent="0.25"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</row>
    <row r="1633" spans="47:63" x14ac:dyDescent="0.25"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</row>
    <row r="1634" spans="47:63" x14ac:dyDescent="0.25"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</row>
    <row r="1635" spans="47:63" x14ac:dyDescent="0.25"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</row>
    <row r="1636" spans="47:63" x14ac:dyDescent="0.25"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</row>
    <row r="1637" spans="47:63" x14ac:dyDescent="0.25"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</row>
    <row r="1638" spans="47:63" x14ac:dyDescent="0.25"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</row>
    <row r="1639" spans="47:63" x14ac:dyDescent="0.25"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</row>
    <row r="1640" spans="47:63" x14ac:dyDescent="0.25"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</row>
    <row r="1641" spans="47:63" x14ac:dyDescent="0.25"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</row>
    <row r="1642" spans="47:63" x14ac:dyDescent="0.25"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</row>
    <row r="1643" spans="47:63" x14ac:dyDescent="0.25"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</row>
    <row r="1644" spans="47:63" x14ac:dyDescent="0.25"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</row>
    <row r="1645" spans="47:63" x14ac:dyDescent="0.25"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</row>
    <row r="1646" spans="47:63" x14ac:dyDescent="0.25"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</row>
    <row r="1647" spans="47:63" x14ac:dyDescent="0.25"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</row>
    <row r="1648" spans="47:63" x14ac:dyDescent="0.25"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</row>
    <row r="1649" spans="47:63" x14ac:dyDescent="0.25"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</row>
    <row r="1650" spans="47:63" x14ac:dyDescent="0.25"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</row>
    <row r="1651" spans="47:63" x14ac:dyDescent="0.25"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</row>
    <row r="1652" spans="47:63" x14ac:dyDescent="0.25"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</row>
    <row r="1653" spans="47:63" x14ac:dyDescent="0.25"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</row>
    <row r="1654" spans="47:63" x14ac:dyDescent="0.25"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</row>
    <row r="1655" spans="47:63" x14ac:dyDescent="0.25"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</row>
    <row r="1656" spans="47:63" x14ac:dyDescent="0.25"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</row>
    <row r="1657" spans="47:63" x14ac:dyDescent="0.25"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</row>
    <row r="1658" spans="47:63" x14ac:dyDescent="0.25"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</row>
    <row r="1659" spans="47:63" x14ac:dyDescent="0.25"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</row>
    <row r="1660" spans="47:63" x14ac:dyDescent="0.25"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</row>
    <row r="1661" spans="47:63" x14ac:dyDescent="0.25"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</row>
    <row r="1662" spans="47:63" x14ac:dyDescent="0.25"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</row>
    <row r="1663" spans="47:63" x14ac:dyDescent="0.25"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</row>
    <row r="1664" spans="47:63" x14ac:dyDescent="0.25"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</row>
    <row r="1665" spans="47:63" x14ac:dyDescent="0.25"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</row>
    <row r="1666" spans="47:63" x14ac:dyDescent="0.25"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</row>
    <row r="1667" spans="47:63" x14ac:dyDescent="0.25"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</row>
    <row r="1668" spans="47:63" x14ac:dyDescent="0.25"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</row>
    <row r="1669" spans="47:63" x14ac:dyDescent="0.25"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</row>
    <row r="1670" spans="47:63" x14ac:dyDescent="0.25"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</row>
    <row r="1671" spans="47:63" x14ac:dyDescent="0.25"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</row>
    <row r="1672" spans="47:63" x14ac:dyDescent="0.25"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</row>
    <row r="1673" spans="47:63" x14ac:dyDescent="0.25"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</row>
    <row r="1674" spans="47:63" x14ac:dyDescent="0.25"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</row>
    <row r="1675" spans="47:63" x14ac:dyDescent="0.25"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</row>
    <row r="1676" spans="47:63" x14ac:dyDescent="0.25"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</row>
    <row r="1677" spans="47:63" x14ac:dyDescent="0.25"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</row>
    <row r="1678" spans="47:63" x14ac:dyDescent="0.25"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</row>
    <row r="1679" spans="47:63" x14ac:dyDescent="0.25"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</row>
    <row r="1680" spans="47:63" x14ac:dyDescent="0.25"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</row>
    <row r="1681" spans="47:63" x14ac:dyDescent="0.25"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</row>
    <row r="1682" spans="47:63" x14ac:dyDescent="0.25"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</row>
    <row r="1683" spans="47:63" x14ac:dyDescent="0.25"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</row>
    <row r="1684" spans="47:63" x14ac:dyDescent="0.25"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</row>
    <row r="1685" spans="47:63" x14ac:dyDescent="0.25"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</row>
    <row r="1686" spans="47:63" x14ac:dyDescent="0.25"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</row>
    <row r="1687" spans="47:63" x14ac:dyDescent="0.25"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</row>
    <row r="1688" spans="47:63" x14ac:dyDescent="0.25"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</row>
    <row r="1689" spans="47:63" x14ac:dyDescent="0.25"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</row>
    <row r="1690" spans="47:63" x14ac:dyDescent="0.25"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</row>
    <row r="1691" spans="47:63" x14ac:dyDescent="0.25"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</row>
    <row r="1692" spans="47:63" x14ac:dyDescent="0.25"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</row>
    <row r="1693" spans="47:63" x14ac:dyDescent="0.25"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</row>
    <row r="1694" spans="47:63" x14ac:dyDescent="0.25"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</row>
    <row r="1695" spans="47:63" x14ac:dyDescent="0.25"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</row>
    <row r="1696" spans="47:63" x14ac:dyDescent="0.25"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</row>
    <row r="1697" spans="47:63" x14ac:dyDescent="0.25"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</row>
    <row r="1698" spans="47:63" x14ac:dyDescent="0.25"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</row>
    <row r="1699" spans="47:63" x14ac:dyDescent="0.25"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</row>
    <row r="1700" spans="47:63" x14ac:dyDescent="0.25"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</row>
    <row r="1701" spans="47:63" x14ac:dyDescent="0.25"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</row>
    <row r="1702" spans="47:63" x14ac:dyDescent="0.25"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</row>
    <row r="1703" spans="47:63" x14ac:dyDescent="0.25"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</row>
    <row r="1704" spans="47:63" x14ac:dyDescent="0.25"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</row>
    <row r="1705" spans="47:63" x14ac:dyDescent="0.25"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</row>
    <row r="1706" spans="47:63" x14ac:dyDescent="0.25"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</row>
    <row r="1707" spans="47:63" x14ac:dyDescent="0.25"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</row>
    <row r="1708" spans="47:63" x14ac:dyDescent="0.25"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</row>
    <row r="1709" spans="47:63" x14ac:dyDescent="0.25"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</row>
    <row r="1710" spans="47:63" x14ac:dyDescent="0.25"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</row>
    <row r="1711" spans="47:63" x14ac:dyDescent="0.25"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</row>
    <row r="1712" spans="47:63" x14ac:dyDescent="0.25"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</row>
    <row r="1713" spans="47:63" x14ac:dyDescent="0.25"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</row>
    <row r="1714" spans="47:63" x14ac:dyDescent="0.25"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</row>
    <row r="1715" spans="47:63" x14ac:dyDescent="0.25"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</row>
    <row r="1716" spans="47:63" x14ac:dyDescent="0.25"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</row>
    <row r="1717" spans="47:63" x14ac:dyDescent="0.25"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</row>
    <row r="1718" spans="47:63" x14ac:dyDescent="0.25"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</row>
    <row r="1719" spans="47:63" x14ac:dyDescent="0.25"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</row>
    <row r="1720" spans="47:63" x14ac:dyDescent="0.25"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</row>
    <row r="1721" spans="47:63" x14ac:dyDescent="0.25"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</row>
    <row r="1722" spans="47:63" x14ac:dyDescent="0.25"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</row>
    <row r="1723" spans="47:63" x14ac:dyDescent="0.25"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</row>
    <row r="1724" spans="47:63" x14ac:dyDescent="0.25"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</row>
    <row r="1725" spans="47:63" x14ac:dyDescent="0.25"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</row>
    <row r="1726" spans="47:63" x14ac:dyDescent="0.25"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</row>
    <row r="1727" spans="47:63" x14ac:dyDescent="0.25"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</row>
    <row r="1728" spans="47:63" x14ac:dyDescent="0.25"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</row>
    <row r="1729" spans="47:63" x14ac:dyDescent="0.25"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</row>
    <row r="1730" spans="47:63" x14ac:dyDescent="0.25"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</row>
    <row r="1731" spans="47:63" x14ac:dyDescent="0.25"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</row>
    <row r="1732" spans="47:63" x14ac:dyDescent="0.25"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</row>
    <row r="1733" spans="47:63" x14ac:dyDescent="0.25"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</row>
    <row r="1734" spans="47:63" x14ac:dyDescent="0.25"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</row>
    <row r="1735" spans="47:63" x14ac:dyDescent="0.25"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</row>
    <row r="1736" spans="47:63" x14ac:dyDescent="0.25"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</row>
    <row r="1737" spans="47:63" x14ac:dyDescent="0.25"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</row>
    <row r="1738" spans="47:63" x14ac:dyDescent="0.25"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</row>
    <row r="1739" spans="47:63" x14ac:dyDescent="0.25"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</row>
    <row r="1740" spans="47:63" x14ac:dyDescent="0.25"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</row>
    <row r="1741" spans="47:63" x14ac:dyDescent="0.25"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</row>
    <row r="1742" spans="47:63" x14ac:dyDescent="0.25"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</row>
    <row r="1743" spans="47:63" x14ac:dyDescent="0.25"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</row>
    <row r="1744" spans="47:63" x14ac:dyDescent="0.25"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</row>
    <row r="1745" spans="47:63" x14ac:dyDescent="0.25"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</row>
    <row r="1746" spans="47:63" x14ac:dyDescent="0.25"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</row>
    <row r="1747" spans="47:63" x14ac:dyDescent="0.25"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</row>
    <row r="1748" spans="47:63" x14ac:dyDescent="0.25"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</row>
    <row r="1749" spans="47:63" x14ac:dyDescent="0.25"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</row>
    <row r="1750" spans="47:63" x14ac:dyDescent="0.25"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</row>
    <row r="1751" spans="47:63" x14ac:dyDescent="0.25"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</row>
    <row r="1752" spans="47:63" x14ac:dyDescent="0.25"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</row>
    <row r="1753" spans="47:63" x14ac:dyDescent="0.25"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</row>
    <row r="1754" spans="47:63" x14ac:dyDescent="0.25"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</row>
    <row r="1755" spans="47:63" x14ac:dyDescent="0.25"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</row>
    <row r="1756" spans="47:63" x14ac:dyDescent="0.25"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</row>
    <row r="1757" spans="47:63" x14ac:dyDescent="0.25"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</row>
    <row r="1758" spans="47:63" x14ac:dyDescent="0.25"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</row>
    <row r="1759" spans="47:63" x14ac:dyDescent="0.25"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</row>
    <row r="1760" spans="47:63" x14ac:dyDescent="0.25"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</row>
    <row r="1761" spans="47:63" x14ac:dyDescent="0.25"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</row>
    <row r="1762" spans="47:63" x14ac:dyDescent="0.25"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</row>
    <row r="1763" spans="47:63" x14ac:dyDescent="0.25"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</row>
    <row r="1764" spans="47:63" x14ac:dyDescent="0.25"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</row>
    <row r="1765" spans="47:63" x14ac:dyDescent="0.25"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</row>
    <row r="1766" spans="47:63" x14ac:dyDescent="0.25"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</row>
    <row r="1767" spans="47:63" x14ac:dyDescent="0.25"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</row>
    <row r="1768" spans="47:63" x14ac:dyDescent="0.25"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</row>
    <row r="1769" spans="47:63" x14ac:dyDescent="0.25"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</row>
    <row r="1770" spans="47:63" x14ac:dyDescent="0.25"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</row>
    <row r="1771" spans="47:63" x14ac:dyDescent="0.25"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</row>
    <row r="1772" spans="47:63" x14ac:dyDescent="0.25"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</row>
    <row r="1773" spans="47:63" x14ac:dyDescent="0.25"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</row>
    <row r="1774" spans="47:63" x14ac:dyDescent="0.25"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</row>
    <row r="1775" spans="47:63" x14ac:dyDescent="0.25"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</row>
    <row r="1776" spans="47:63" x14ac:dyDescent="0.25"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</row>
    <row r="1777" spans="47:63" x14ac:dyDescent="0.25"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</row>
    <row r="1778" spans="47:63" x14ac:dyDescent="0.25"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</row>
    <row r="1779" spans="47:63" x14ac:dyDescent="0.25"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</row>
    <row r="1780" spans="47:63" x14ac:dyDescent="0.25"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</row>
    <row r="1781" spans="47:63" x14ac:dyDescent="0.25"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</row>
    <row r="1782" spans="47:63" x14ac:dyDescent="0.25"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</row>
    <row r="1783" spans="47:63" x14ac:dyDescent="0.25"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</row>
    <row r="1784" spans="47:63" x14ac:dyDescent="0.25"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</row>
    <row r="1785" spans="47:63" x14ac:dyDescent="0.25"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</row>
    <row r="1786" spans="47:63" x14ac:dyDescent="0.25"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</row>
    <row r="1787" spans="47:63" x14ac:dyDescent="0.25"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</row>
    <row r="1788" spans="47:63" x14ac:dyDescent="0.25"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</row>
    <row r="1789" spans="47:63" x14ac:dyDescent="0.25"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</row>
    <row r="1790" spans="47:63" x14ac:dyDescent="0.25"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</row>
    <row r="1791" spans="47:63" x14ac:dyDescent="0.25"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</row>
    <row r="1792" spans="47:63" x14ac:dyDescent="0.25"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</row>
    <row r="1793" spans="47:63" x14ac:dyDescent="0.25"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</row>
    <row r="1794" spans="47:63" x14ac:dyDescent="0.25"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</row>
    <row r="1795" spans="47:63" x14ac:dyDescent="0.25"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</row>
    <row r="1796" spans="47:63" x14ac:dyDescent="0.25"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</row>
    <row r="1797" spans="47:63" x14ac:dyDescent="0.25"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</row>
    <row r="1798" spans="47:63" x14ac:dyDescent="0.25"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</row>
    <row r="1799" spans="47:63" x14ac:dyDescent="0.25"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</row>
    <row r="1800" spans="47:63" x14ac:dyDescent="0.25"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</row>
    <row r="1801" spans="47:63" x14ac:dyDescent="0.25"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</row>
    <row r="1802" spans="47:63" x14ac:dyDescent="0.25"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</row>
    <row r="1803" spans="47:63" x14ac:dyDescent="0.25"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</row>
    <row r="1804" spans="47:63" x14ac:dyDescent="0.25">
      <c r="AU1804" s="17"/>
      <c r="AV1804" s="17"/>
      <c r="AW1804" s="17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</row>
    <row r="1805" spans="47:63" x14ac:dyDescent="0.25">
      <c r="AU1805" s="17"/>
      <c r="AV1805" s="17"/>
      <c r="AW1805" s="17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</row>
    <row r="1806" spans="47:63" x14ac:dyDescent="0.25">
      <c r="AU1806" s="17"/>
      <c r="AV1806" s="17"/>
      <c r="AW1806" s="17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</row>
    <row r="1807" spans="47:63" x14ac:dyDescent="0.25">
      <c r="AU1807" s="17"/>
      <c r="AV1807" s="17"/>
      <c r="AW1807" s="17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</row>
    <row r="1808" spans="47:63" x14ac:dyDescent="0.25">
      <c r="AU1808" s="17"/>
      <c r="AV1808" s="17"/>
      <c r="AW1808" s="17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</row>
    <row r="1809" spans="47:63" x14ac:dyDescent="0.25">
      <c r="AU1809" s="17"/>
      <c r="AV1809" s="17"/>
      <c r="AW1809" s="17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</row>
    <row r="1810" spans="47:63" x14ac:dyDescent="0.25">
      <c r="AU1810" s="17"/>
      <c r="AV1810" s="17"/>
      <c r="AW1810" s="17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</row>
    <row r="1811" spans="47:63" x14ac:dyDescent="0.25">
      <c r="AU1811" s="17"/>
      <c r="AV1811" s="17"/>
      <c r="AW1811" s="17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</row>
    <row r="1812" spans="47:63" x14ac:dyDescent="0.25">
      <c r="AU1812" s="17"/>
      <c r="AV1812" s="17"/>
      <c r="AW1812" s="17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</row>
    <row r="1813" spans="47:63" x14ac:dyDescent="0.25">
      <c r="AU1813" s="17"/>
      <c r="AV1813" s="17"/>
      <c r="AW1813" s="17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</row>
    <row r="1814" spans="47:63" x14ac:dyDescent="0.25">
      <c r="AU1814" s="17"/>
      <c r="AV1814" s="17"/>
      <c r="AW1814" s="17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</row>
    <row r="1815" spans="47:63" x14ac:dyDescent="0.25">
      <c r="AU1815" s="17"/>
      <c r="AV1815" s="17"/>
      <c r="AW1815" s="17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</row>
    <row r="1816" spans="47:63" x14ac:dyDescent="0.25">
      <c r="AU1816" s="17"/>
      <c r="AV1816" s="17"/>
      <c r="AW1816" s="17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</row>
    <row r="1817" spans="47:63" x14ac:dyDescent="0.25">
      <c r="AU1817" s="17"/>
      <c r="AV1817" s="17"/>
      <c r="AW1817" s="17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</row>
    <row r="1818" spans="47:63" x14ac:dyDescent="0.25">
      <c r="AU1818" s="17"/>
      <c r="AV1818" s="17"/>
      <c r="AW1818" s="17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</row>
    <row r="1819" spans="47:63" x14ac:dyDescent="0.25">
      <c r="AU1819" s="17"/>
      <c r="AV1819" s="17"/>
      <c r="AW1819" s="17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</row>
    <row r="1820" spans="47:63" x14ac:dyDescent="0.25">
      <c r="AU1820" s="17"/>
      <c r="AV1820" s="17"/>
      <c r="AW1820" s="17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</row>
    <row r="1821" spans="47:63" x14ac:dyDescent="0.25">
      <c r="AU1821" s="17"/>
      <c r="AV1821" s="17"/>
      <c r="AW1821" s="17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</row>
    <row r="1822" spans="47:63" x14ac:dyDescent="0.25">
      <c r="AU1822" s="17"/>
      <c r="AV1822" s="17"/>
      <c r="AW1822" s="17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</row>
    <row r="1823" spans="47:63" x14ac:dyDescent="0.25">
      <c r="AU1823" s="17"/>
      <c r="AV1823" s="17"/>
      <c r="AW1823" s="17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</row>
    <row r="1824" spans="47:63" x14ac:dyDescent="0.25"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</row>
    <row r="1825" spans="47:63" x14ac:dyDescent="0.25">
      <c r="AU1825" s="17"/>
      <c r="AV1825" s="17"/>
      <c r="AW1825" s="17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</row>
    <row r="1826" spans="47:63" x14ac:dyDescent="0.25">
      <c r="AU1826" s="17"/>
      <c r="AV1826" s="17"/>
      <c r="AW1826" s="17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</row>
    <row r="1827" spans="47:63" x14ac:dyDescent="0.25">
      <c r="AU1827" s="17"/>
      <c r="AV1827" s="17"/>
      <c r="AW1827" s="17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</row>
    <row r="1828" spans="47:63" x14ac:dyDescent="0.25">
      <c r="AU1828" s="17"/>
      <c r="AV1828" s="17"/>
      <c r="AW1828" s="17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</row>
    <row r="1829" spans="47:63" x14ac:dyDescent="0.25">
      <c r="AU1829" s="17"/>
      <c r="AV1829" s="17"/>
      <c r="AW1829" s="17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</row>
    <row r="1830" spans="47:63" x14ac:dyDescent="0.25">
      <c r="AU1830" s="17"/>
      <c r="AV1830" s="17"/>
      <c r="AW1830" s="17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</row>
    <row r="1831" spans="47:63" x14ac:dyDescent="0.25">
      <c r="AU1831" s="17"/>
      <c r="AV1831" s="17"/>
      <c r="AW1831" s="17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</row>
    <row r="1832" spans="47:63" x14ac:dyDescent="0.25">
      <c r="AU1832" s="17"/>
      <c r="AV1832" s="17"/>
      <c r="AW1832" s="17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</row>
    <row r="1833" spans="47:63" x14ac:dyDescent="0.25">
      <c r="AU1833" s="17"/>
      <c r="AV1833" s="17"/>
      <c r="AW1833" s="17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</row>
    <row r="1834" spans="47:63" x14ac:dyDescent="0.25">
      <c r="AU1834" s="17"/>
      <c r="AV1834" s="17"/>
      <c r="AW1834" s="17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</row>
    <row r="1835" spans="47:63" x14ac:dyDescent="0.25">
      <c r="AU1835" s="17"/>
      <c r="AV1835" s="17"/>
      <c r="AW1835" s="17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</row>
    <row r="1836" spans="47:63" x14ac:dyDescent="0.25">
      <c r="AU1836" s="17"/>
      <c r="AV1836" s="17"/>
      <c r="AW1836" s="17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</row>
    <row r="1837" spans="47:63" x14ac:dyDescent="0.25">
      <c r="AU1837" s="17"/>
      <c r="AV1837" s="17"/>
      <c r="AW1837" s="17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</row>
    <row r="1838" spans="47:63" x14ac:dyDescent="0.25">
      <c r="AU1838" s="17"/>
      <c r="AV1838" s="17"/>
      <c r="AW1838" s="17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</row>
    <row r="1839" spans="47:63" x14ac:dyDescent="0.25">
      <c r="AU1839" s="17"/>
      <c r="AV1839" s="17"/>
      <c r="AW1839" s="17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</row>
    <row r="1840" spans="47:63" x14ac:dyDescent="0.25">
      <c r="AU1840" s="17"/>
      <c r="AV1840" s="17"/>
      <c r="AW1840" s="17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</row>
    <row r="1841" spans="47:63" x14ac:dyDescent="0.25">
      <c r="AU1841" s="17"/>
      <c r="AV1841" s="17"/>
      <c r="AW1841" s="17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</row>
    <row r="1842" spans="47:63" x14ac:dyDescent="0.25">
      <c r="AU1842" s="17"/>
      <c r="AV1842" s="17"/>
      <c r="AW1842" s="17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</row>
    <row r="1843" spans="47:63" x14ac:dyDescent="0.25">
      <c r="AU1843" s="17"/>
      <c r="AV1843" s="17"/>
      <c r="AW1843" s="17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</row>
    <row r="1844" spans="47:63" x14ac:dyDescent="0.25">
      <c r="AU1844" s="17"/>
      <c r="AV1844" s="17"/>
      <c r="AW1844" s="17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</row>
    <row r="1845" spans="47:63" x14ac:dyDescent="0.25">
      <c r="AU1845" s="17"/>
      <c r="AV1845" s="17"/>
      <c r="AW1845" s="17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</row>
    <row r="1846" spans="47:63" x14ac:dyDescent="0.25"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</row>
    <row r="1847" spans="47:63" x14ac:dyDescent="0.25"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</row>
    <row r="1848" spans="47:63" x14ac:dyDescent="0.25">
      <c r="AU1848" s="17"/>
      <c r="AV1848" s="17"/>
      <c r="AW1848" s="17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</row>
    <row r="1849" spans="47:63" x14ac:dyDescent="0.25">
      <c r="AU1849" s="17"/>
      <c r="AV1849" s="17"/>
      <c r="AW1849" s="17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</row>
    <row r="1850" spans="47:63" x14ac:dyDescent="0.25">
      <c r="AU1850" s="17"/>
      <c r="AV1850" s="17"/>
      <c r="AW1850" s="17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</row>
    <row r="1851" spans="47:63" x14ac:dyDescent="0.25">
      <c r="AU1851" s="17"/>
      <c r="AV1851" s="17"/>
      <c r="AW1851" s="17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</row>
    <row r="1852" spans="47:63" x14ac:dyDescent="0.25">
      <c r="AU1852" s="17"/>
      <c r="AV1852" s="17"/>
      <c r="AW1852" s="17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</row>
    <row r="1853" spans="47:63" x14ac:dyDescent="0.25">
      <c r="AU1853" s="17"/>
      <c r="AV1853" s="17"/>
      <c r="AW1853" s="17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</row>
    <row r="1854" spans="47:63" x14ac:dyDescent="0.25">
      <c r="AU1854" s="17"/>
      <c r="AV1854" s="17"/>
      <c r="AW1854" s="17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</row>
    <row r="1855" spans="47:63" x14ac:dyDescent="0.25">
      <c r="AU1855" s="17"/>
      <c r="AV1855" s="17"/>
      <c r="AW1855" s="17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</row>
    <row r="1856" spans="47:63" x14ac:dyDescent="0.25">
      <c r="AU1856" s="17"/>
      <c r="AV1856" s="17"/>
      <c r="AW1856" s="17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</row>
    <row r="1857" spans="47:63" x14ac:dyDescent="0.25">
      <c r="AU1857" s="17"/>
      <c r="AV1857" s="17"/>
      <c r="AW1857" s="17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</row>
    <row r="1858" spans="47:63" x14ac:dyDescent="0.25"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</row>
    <row r="1859" spans="47:63" x14ac:dyDescent="0.25"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</row>
    <row r="1860" spans="47:63" x14ac:dyDescent="0.25"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</row>
    <row r="1861" spans="47:63" x14ac:dyDescent="0.25"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</row>
    <row r="1862" spans="47:63" x14ac:dyDescent="0.25">
      <c r="AU1862" s="17"/>
      <c r="AV1862" s="17"/>
      <c r="AW1862" s="17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</row>
    <row r="1863" spans="47:63" x14ac:dyDescent="0.25"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</row>
    <row r="1864" spans="47:63" x14ac:dyDescent="0.25">
      <c r="AU1864" s="17"/>
      <c r="AV1864" s="17"/>
      <c r="AW1864" s="17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</row>
    <row r="1865" spans="47:63" x14ac:dyDescent="0.25"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</row>
    <row r="1866" spans="47:63" x14ac:dyDescent="0.25">
      <c r="AU1866" s="17"/>
      <c r="AV1866" s="17"/>
      <c r="AW1866" s="17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</row>
    <row r="1867" spans="47:63" x14ac:dyDescent="0.25">
      <c r="AU1867" s="17"/>
      <c r="AV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</row>
    <row r="1868" spans="47:63" x14ac:dyDescent="0.25">
      <c r="AU1868" s="17"/>
      <c r="AV1868" s="17"/>
      <c r="AW1868" s="17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</row>
    <row r="1869" spans="47:63" x14ac:dyDescent="0.25">
      <c r="AU1869" s="17"/>
      <c r="AV1869" s="17"/>
      <c r="AW1869" s="17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</row>
    <row r="1870" spans="47:63" x14ac:dyDescent="0.25"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</row>
    <row r="1871" spans="47:63" x14ac:dyDescent="0.25">
      <c r="AU1871" s="17"/>
      <c r="AV1871" s="17"/>
      <c r="AW1871" s="17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</row>
    <row r="1872" spans="47:63" x14ac:dyDescent="0.25">
      <c r="AU1872" s="17"/>
      <c r="AV1872" s="17"/>
      <c r="AW1872" s="17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</row>
    <row r="1873" spans="47:63" x14ac:dyDescent="0.25"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</row>
    <row r="1874" spans="47:63" x14ac:dyDescent="0.25"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</row>
    <row r="1875" spans="47:63" x14ac:dyDescent="0.25">
      <c r="AU1875" s="17"/>
      <c r="AV1875" s="17"/>
      <c r="AW1875" s="17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</row>
    <row r="1876" spans="47:63" x14ac:dyDescent="0.25">
      <c r="AU1876" s="17"/>
      <c r="AV1876" s="17"/>
      <c r="AW1876" s="17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</row>
    <row r="1877" spans="47:63" x14ac:dyDescent="0.25"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</row>
    <row r="1878" spans="47:63" x14ac:dyDescent="0.25"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</row>
    <row r="1879" spans="47:63" x14ac:dyDescent="0.25"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</row>
    <row r="1880" spans="47:63" x14ac:dyDescent="0.25"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</row>
    <row r="1881" spans="47:63" x14ac:dyDescent="0.25"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</row>
    <row r="1882" spans="47:63" x14ac:dyDescent="0.25"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</row>
    <row r="1883" spans="47:63" x14ac:dyDescent="0.25"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</row>
    <row r="1884" spans="47:63" x14ac:dyDescent="0.25"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</row>
    <row r="1885" spans="47:63" x14ac:dyDescent="0.25"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</row>
    <row r="1886" spans="47:63" x14ac:dyDescent="0.25"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</row>
    <row r="1887" spans="47:63" x14ac:dyDescent="0.25"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</row>
    <row r="1888" spans="47:63" x14ac:dyDescent="0.25"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</row>
    <row r="1889" spans="47:63" x14ac:dyDescent="0.25"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</row>
    <row r="1890" spans="47:63" x14ac:dyDescent="0.25">
      <c r="AU1890" s="17"/>
      <c r="AV1890" s="17"/>
      <c r="AW1890" s="17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</row>
    <row r="1891" spans="47:63" x14ac:dyDescent="0.25">
      <c r="AU1891" s="17"/>
      <c r="AV1891" s="17"/>
      <c r="AW1891" s="17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</row>
    <row r="1892" spans="47:63" x14ac:dyDescent="0.25">
      <c r="AU1892" s="17"/>
      <c r="AV1892" s="17"/>
      <c r="AW1892" s="17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</row>
    <row r="1893" spans="47:63" x14ac:dyDescent="0.25">
      <c r="AU1893" s="17"/>
      <c r="AV1893" s="17"/>
      <c r="AW1893" s="17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</row>
    <row r="1894" spans="47:63" x14ac:dyDescent="0.25">
      <c r="AU1894" s="17"/>
      <c r="AV1894" s="17"/>
      <c r="AW1894" s="17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</row>
    <row r="1895" spans="47:63" x14ac:dyDescent="0.25">
      <c r="AU1895" s="17"/>
      <c r="AV1895" s="17"/>
      <c r="AW1895" s="17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</row>
    <row r="1896" spans="47:63" x14ac:dyDescent="0.25"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</row>
    <row r="1897" spans="47:63" x14ac:dyDescent="0.25"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</row>
    <row r="1898" spans="47:63" x14ac:dyDescent="0.25"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</row>
    <row r="1899" spans="47:63" x14ac:dyDescent="0.25"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</row>
    <row r="1900" spans="47:63" x14ac:dyDescent="0.25"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</row>
    <row r="1901" spans="47:63" x14ac:dyDescent="0.25"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</row>
    <row r="1902" spans="47:63" x14ac:dyDescent="0.25"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</row>
    <row r="1903" spans="47:63" x14ac:dyDescent="0.25"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</row>
    <row r="1904" spans="47:63" x14ac:dyDescent="0.25"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</row>
    <row r="1905" spans="47:63" x14ac:dyDescent="0.25"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</row>
    <row r="1906" spans="47:63" x14ac:dyDescent="0.25"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</row>
    <row r="1907" spans="47:63" x14ac:dyDescent="0.25"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</row>
    <row r="1908" spans="47:63" x14ac:dyDescent="0.25"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</row>
    <row r="1909" spans="47:63" x14ac:dyDescent="0.25">
      <c r="AU1909" s="17"/>
      <c r="AV1909" s="17"/>
      <c r="AW1909" s="17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</row>
    <row r="1910" spans="47:63" x14ac:dyDescent="0.25">
      <c r="AU1910" s="17"/>
      <c r="AV1910" s="17"/>
      <c r="AW1910" s="17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</row>
    <row r="1911" spans="47:63" x14ac:dyDescent="0.25"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</row>
    <row r="1912" spans="47:63" x14ac:dyDescent="0.25"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</row>
    <row r="1913" spans="47:63" x14ac:dyDescent="0.25"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</row>
    <row r="1914" spans="47:63" x14ac:dyDescent="0.25">
      <c r="AU1914" s="17"/>
      <c r="AV1914" s="17"/>
      <c r="AW1914" s="17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</row>
  </sheetData>
  <sheetProtection algorithmName="SHA-512" hashValue="mclogT9so6nvSSsL2YtpXOw9sgsGssH3laAhyQ2Ruwe0yVdBQuJbc5S3dPowO/AYzgfgNZEMVtgm0woB6H9i1A==" saltValue="KZC+p5Cu7+SdEjgQEqXnIg==" spinCount="100000" sheet="1" selectLockedCells="1"/>
  <mergeCells count="14">
    <mergeCell ref="C1:G1"/>
    <mergeCell ref="D68:E68"/>
    <mergeCell ref="G15:G17"/>
    <mergeCell ref="H15:H17"/>
    <mergeCell ref="I15:I17"/>
    <mergeCell ref="D9:H9"/>
    <mergeCell ref="E11:J11"/>
    <mergeCell ref="J15:J17"/>
    <mergeCell ref="J4:J5"/>
    <mergeCell ref="B15:B17"/>
    <mergeCell ref="C15:C17"/>
    <mergeCell ref="D15:D17"/>
    <mergeCell ref="E15:E17"/>
    <mergeCell ref="F15:F17"/>
  </mergeCells>
  <conditionalFormatting sqref="L57">
    <cfRule type="cellIs" dxfId="32" priority="47" operator="greaterThan">
      <formula>0</formula>
    </cfRule>
  </conditionalFormatting>
  <conditionalFormatting sqref="F56">
    <cfRule type="cellIs" dxfId="31" priority="7" operator="greaterThan">
      <formula>0.01</formula>
    </cfRule>
  </conditionalFormatting>
  <conditionalFormatting sqref="L56">
    <cfRule type="cellIs" dxfId="30" priority="16" operator="greaterThan">
      <formula>0</formula>
    </cfRule>
  </conditionalFormatting>
  <conditionalFormatting sqref="G56">
    <cfRule type="cellIs" dxfId="29" priority="1" stopIfTrue="1" operator="greaterThan">
      <formula>$E$56*0.2</formula>
    </cfRule>
    <cfRule type="cellIs" dxfId="28" priority="2" stopIfTrue="1" operator="greaterThan">
      <formula>0.01</formula>
    </cfRule>
  </conditionalFormatting>
  <conditionalFormatting sqref="E18:E47">
    <cfRule type="cellIs" dxfId="27" priority="13" stopIfTrue="1" operator="between">
      <formula>"Samstag"</formula>
      <formula>"Sonntag"</formula>
    </cfRule>
  </conditionalFormatting>
  <conditionalFormatting sqref="I67:J67 G66:H67">
    <cfRule type="cellIs" dxfId="26" priority="11" stopIfTrue="1" operator="equal">
      <formula>0</formula>
    </cfRule>
  </conditionalFormatting>
  <conditionalFormatting sqref="I66:J66">
    <cfRule type="cellIs" dxfId="25" priority="12" stopIfTrue="1" operator="equal">
      <formula>0</formula>
    </cfRule>
  </conditionalFormatting>
  <conditionalFormatting sqref="G65:J65">
    <cfRule type="cellIs" dxfId="24" priority="10" stopIfTrue="1" operator="equal">
      <formula>0</formula>
    </cfRule>
  </conditionalFormatting>
  <conditionalFormatting sqref="G61:J62">
    <cfRule type="cellIs" dxfId="23" priority="9" stopIfTrue="1" operator="equal">
      <formula>0</formula>
    </cfRule>
  </conditionalFormatting>
  <conditionalFormatting sqref="E48">
    <cfRule type="cellIs" dxfId="22" priority="8" stopIfTrue="1" operator="between">
      <formula>"Samstag"</formula>
      <formula>"Sonntag"</formula>
    </cfRule>
  </conditionalFormatting>
  <conditionalFormatting sqref="H56">
    <cfRule type="cellIs" dxfId="21" priority="6" operator="greaterThan">
      <formula>0.01</formula>
    </cfRule>
  </conditionalFormatting>
  <conditionalFormatting sqref="C56">
    <cfRule type="cellIs" dxfId="20" priority="5" operator="greaterThan">
      <formula>0</formula>
    </cfRule>
  </conditionalFormatting>
  <conditionalFormatting sqref="D56">
    <cfRule type="cellIs" dxfId="19" priority="4" operator="greaterThan">
      <formula>0</formula>
    </cfRule>
  </conditionalFormatting>
  <conditionalFormatting sqref="I56:J56">
    <cfRule type="cellIs" dxfId="18" priority="3" operator="greaterThan">
      <formula>0.01</formula>
    </cfRule>
  </conditionalFormatting>
  <pageMargins left="0.51181102362204722" right="0.51181102362204722" top="0.36499999999999999" bottom="0.16729166666666667" header="0" footer="0"/>
  <pageSetup paperSize="9" scale="73" orientation="portrait" r:id="rId1"/>
  <ignoredErrors>
    <ignoredError sqref="B46:B4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B1:AH69"/>
  <sheetViews>
    <sheetView showGridLines="0" showRowColHeaders="0" topLeftCell="A2" workbookViewId="0">
      <selection activeCell="B31" sqref="B31"/>
    </sheetView>
  </sheetViews>
  <sheetFormatPr baseColWidth="10" defaultRowHeight="15" x14ac:dyDescent="0.25"/>
  <cols>
    <col min="1" max="1" width="3.85546875" style="46" customWidth="1"/>
    <col min="2" max="3" width="11.42578125" style="46"/>
    <col min="4" max="5" width="11.42578125" style="46" hidden="1" customWidth="1"/>
    <col min="6" max="6" width="16.85546875" style="46" customWidth="1"/>
    <col min="7" max="7" width="12.28515625" style="46" customWidth="1"/>
    <col min="8" max="8" width="5.5703125" style="47" customWidth="1"/>
    <col min="9" max="9" width="5.28515625" style="48" customWidth="1"/>
    <col min="10" max="10" width="0.7109375" style="48" customWidth="1"/>
    <col min="11" max="11" width="1.7109375" style="46" customWidth="1"/>
    <col min="12" max="17" width="7.28515625" style="46" customWidth="1"/>
    <col min="18" max="18" width="31.140625" style="49" customWidth="1"/>
    <col min="19" max="19" width="11.42578125" style="49"/>
    <col min="20" max="26" width="11.42578125" style="46"/>
    <col min="27" max="34" width="11.42578125" style="56"/>
    <col min="35" max="16384" width="11.42578125" style="46"/>
  </cols>
  <sheetData>
    <row r="1" spans="2:34" hidden="1" x14ac:dyDescent="0.25"/>
    <row r="2" spans="2:34" x14ac:dyDescent="0.25">
      <c r="B2" s="50"/>
      <c r="C2" s="50"/>
      <c r="D2" s="50"/>
      <c r="E2" s="50"/>
      <c r="F2" s="50"/>
      <c r="G2" s="50"/>
      <c r="H2" s="51"/>
      <c r="I2" s="52"/>
      <c r="J2" s="52"/>
      <c r="K2" s="50"/>
      <c r="L2" s="50"/>
      <c r="M2" s="50"/>
      <c r="N2" s="53" t="s">
        <v>33</v>
      </c>
      <c r="O2" s="54" t="s">
        <v>77</v>
      </c>
      <c r="P2" s="50"/>
      <c r="Q2" s="50"/>
      <c r="R2" s="55"/>
      <c r="S2" s="55"/>
      <c r="T2" s="56"/>
      <c r="U2" s="56"/>
      <c r="V2" s="56"/>
      <c r="W2" s="56"/>
      <c r="X2" s="56"/>
      <c r="Y2" s="56"/>
      <c r="Z2" s="56"/>
    </row>
    <row r="3" spans="2:34" s="62" customFormat="1" x14ac:dyDescent="0.25">
      <c r="B3" s="57" t="s">
        <v>34</v>
      </c>
      <c r="C3" s="58"/>
      <c r="D3" s="58"/>
      <c r="E3" s="58"/>
      <c r="F3" s="58"/>
      <c r="G3" s="58"/>
      <c r="H3" s="59"/>
      <c r="I3" s="60"/>
      <c r="J3" s="60"/>
      <c r="K3" s="58"/>
      <c r="L3" s="58"/>
      <c r="M3" s="61"/>
      <c r="N3" s="61"/>
      <c r="O3" s="61"/>
      <c r="P3" s="61"/>
      <c r="Q3" s="61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2:34" x14ac:dyDescent="0.25">
      <c r="B4" s="64"/>
      <c r="C4" s="64"/>
      <c r="D4" s="64"/>
      <c r="E4" s="64"/>
      <c r="F4" s="64"/>
      <c r="G4" s="64"/>
      <c r="H4" s="65"/>
      <c r="I4" s="66"/>
      <c r="J4" s="66"/>
      <c r="K4" s="64"/>
      <c r="L4" s="64"/>
      <c r="M4" s="50"/>
      <c r="N4" s="50"/>
      <c r="O4" s="50"/>
      <c r="P4" s="50"/>
      <c r="Q4" s="50"/>
      <c r="R4" s="61"/>
      <c r="S4" s="55"/>
      <c r="T4" s="56"/>
      <c r="U4" s="56"/>
      <c r="V4" s="56"/>
      <c r="W4" s="56"/>
      <c r="X4" s="56"/>
      <c r="Y4" s="56"/>
      <c r="Z4" s="56"/>
    </row>
    <row r="5" spans="2:34" s="74" customFormat="1" x14ac:dyDescent="0.25">
      <c r="B5" s="67" t="s">
        <v>5</v>
      </c>
      <c r="C5" s="68"/>
      <c r="D5" s="68"/>
      <c r="E5" s="68"/>
      <c r="F5" s="68"/>
      <c r="G5" s="68"/>
      <c r="H5" s="67" t="s">
        <v>53</v>
      </c>
      <c r="I5" s="69"/>
      <c r="J5" s="69"/>
      <c r="K5" s="68"/>
      <c r="L5" s="68"/>
      <c r="M5" s="70"/>
      <c r="N5" s="70"/>
      <c r="O5" s="70"/>
      <c r="P5" s="70"/>
      <c r="Q5" s="70"/>
      <c r="R5" s="71"/>
      <c r="S5" s="7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2:34" s="74" customFormat="1" x14ac:dyDescent="0.25">
      <c r="B6" s="70"/>
      <c r="C6" s="70"/>
      <c r="D6" s="70"/>
      <c r="E6" s="70"/>
      <c r="F6" s="70"/>
      <c r="G6" s="70"/>
      <c r="H6" s="75"/>
      <c r="I6" s="76"/>
      <c r="J6" s="76"/>
      <c r="K6" s="70"/>
      <c r="L6" s="70"/>
      <c r="M6" s="70"/>
      <c r="N6" s="70"/>
      <c r="O6" s="70"/>
      <c r="P6" s="70"/>
      <c r="Q6" s="70"/>
      <c r="R6" s="71"/>
      <c r="S6" s="72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2:34" ht="15" customHeight="1" x14ac:dyDescent="0.25">
      <c r="B7" s="248" t="s">
        <v>6</v>
      </c>
      <c r="C7" s="248"/>
      <c r="D7" s="248"/>
      <c r="E7" s="248"/>
      <c r="F7" s="248"/>
      <c r="G7" s="248"/>
      <c r="H7" s="248" t="s">
        <v>7</v>
      </c>
      <c r="I7" s="249"/>
      <c r="J7" s="249"/>
      <c r="K7" s="249"/>
      <c r="L7" s="249"/>
      <c r="M7" s="249"/>
      <c r="N7" s="249"/>
      <c r="O7" s="249"/>
      <c r="P7" s="249"/>
      <c r="Q7" s="249"/>
      <c r="R7" s="61"/>
      <c r="S7" s="55"/>
      <c r="T7" s="56"/>
      <c r="U7" s="56"/>
      <c r="V7" s="56"/>
      <c r="W7" s="56"/>
      <c r="X7" s="56"/>
      <c r="Y7" s="56"/>
      <c r="Z7" s="56"/>
    </row>
    <row r="8" spans="2:34" x14ac:dyDescent="0.25">
      <c r="B8" s="50"/>
      <c r="C8" s="50"/>
      <c r="D8" s="50"/>
      <c r="E8" s="50"/>
      <c r="F8" s="50"/>
      <c r="G8" s="50"/>
      <c r="H8" s="51"/>
      <c r="I8" s="52"/>
      <c r="J8" s="52"/>
      <c r="K8" s="50"/>
      <c r="L8" s="50"/>
      <c r="M8" s="50"/>
      <c r="N8" s="50"/>
      <c r="O8" s="50"/>
      <c r="P8" s="50"/>
      <c r="Q8" s="50"/>
      <c r="R8" s="61"/>
      <c r="S8" s="55"/>
      <c r="T8" s="56"/>
      <c r="U8" s="56"/>
      <c r="V8" s="56"/>
      <c r="W8" s="56"/>
      <c r="X8" s="56"/>
      <c r="Y8" s="56"/>
      <c r="Z8" s="56"/>
    </row>
    <row r="9" spans="2:34" x14ac:dyDescent="0.25">
      <c r="B9" s="250" t="s">
        <v>43</v>
      </c>
      <c r="C9" s="251"/>
      <c r="D9" s="250" t="s">
        <v>8</v>
      </c>
      <c r="E9" s="254" t="s">
        <v>9</v>
      </c>
      <c r="F9" s="256" t="s">
        <v>54</v>
      </c>
      <c r="G9" s="258" t="s">
        <v>10</v>
      </c>
      <c r="H9" s="259"/>
      <c r="I9" s="259"/>
      <c r="J9" s="260"/>
      <c r="K9" s="77"/>
      <c r="L9" s="264" t="s">
        <v>39</v>
      </c>
      <c r="M9" s="265"/>
      <c r="N9" s="265"/>
      <c r="O9" s="265"/>
      <c r="P9" s="265"/>
      <c r="Q9" s="266"/>
      <c r="R9" s="61"/>
      <c r="S9" s="55"/>
      <c r="T9" s="56"/>
      <c r="U9" s="56"/>
      <c r="V9" s="56"/>
      <c r="W9" s="56"/>
      <c r="X9" s="56"/>
      <c r="Y9" s="56"/>
      <c r="Z9" s="56"/>
    </row>
    <row r="10" spans="2:34" x14ac:dyDescent="0.25">
      <c r="B10" s="252"/>
      <c r="C10" s="253"/>
      <c r="D10" s="252"/>
      <c r="E10" s="255"/>
      <c r="F10" s="257"/>
      <c r="G10" s="261"/>
      <c r="H10" s="262"/>
      <c r="I10" s="262"/>
      <c r="J10" s="263"/>
      <c r="K10" s="78"/>
      <c r="L10" s="246" t="s">
        <v>11</v>
      </c>
      <c r="M10" s="244"/>
      <c r="N10" s="244"/>
      <c r="O10" s="244"/>
      <c r="P10" s="244"/>
      <c r="Q10" s="247"/>
      <c r="R10" s="61"/>
      <c r="S10" s="55"/>
      <c r="T10" s="56"/>
      <c r="U10" s="56"/>
      <c r="V10" s="56"/>
      <c r="W10" s="56"/>
      <c r="X10" s="56"/>
      <c r="Y10" s="56"/>
      <c r="Z10" s="56"/>
    </row>
    <row r="11" spans="2:34" x14ac:dyDescent="0.25">
      <c r="B11" s="252"/>
      <c r="C11" s="253"/>
      <c r="D11" s="252"/>
      <c r="E11" s="255"/>
      <c r="F11" s="257"/>
      <c r="G11" s="261"/>
      <c r="H11" s="262"/>
      <c r="I11" s="262"/>
      <c r="J11" s="263"/>
      <c r="K11" s="78"/>
      <c r="L11" s="267" t="s">
        <v>12</v>
      </c>
      <c r="M11" s="268"/>
      <c r="N11" s="268"/>
      <c r="O11" s="268"/>
      <c r="P11" s="268"/>
      <c r="Q11" s="269"/>
      <c r="R11" s="61"/>
      <c r="S11" s="55"/>
      <c r="T11" s="56"/>
      <c r="U11" s="56"/>
      <c r="V11" s="56"/>
      <c r="W11" s="56"/>
      <c r="X11" s="56"/>
      <c r="Y11" s="56"/>
      <c r="Z11" s="56"/>
    </row>
    <row r="12" spans="2:34" x14ac:dyDescent="0.25">
      <c r="B12" s="252"/>
      <c r="C12" s="253"/>
      <c r="D12" s="252"/>
      <c r="E12" s="255"/>
      <c r="F12" s="257"/>
      <c r="G12" s="79" t="s">
        <v>13</v>
      </c>
      <c r="H12" s="244" t="s">
        <v>14</v>
      </c>
      <c r="I12" s="244"/>
      <c r="J12" s="245"/>
      <c r="K12" s="78"/>
      <c r="L12" s="246" t="s">
        <v>15</v>
      </c>
      <c r="M12" s="244"/>
      <c r="N12" s="244"/>
      <c r="O12" s="244"/>
      <c r="P12" s="244"/>
      <c r="Q12" s="247"/>
      <c r="R12" s="61"/>
      <c r="S12" s="55"/>
      <c r="T12" s="56"/>
      <c r="U12" s="56"/>
      <c r="V12" s="56"/>
      <c r="W12" s="56"/>
      <c r="X12" s="56"/>
      <c r="Y12" s="56"/>
      <c r="Z12" s="56"/>
    </row>
    <row r="13" spans="2:34" x14ac:dyDescent="0.25">
      <c r="B13" s="252"/>
      <c r="C13" s="253"/>
      <c r="D13" s="252"/>
      <c r="E13" s="255"/>
      <c r="F13" s="257"/>
      <c r="G13" s="79" t="s">
        <v>1</v>
      </c>
      <c r="H13" s="246" t="s">
        <v>1</v>
      </c>
      <c r="I13" s="244"/>
      <c r="J13" s="245"/>
      <c r="K13" s="78"/>
      <c r="L13" s="80">
        <v>1</v>
      </c>
      <c r="M13" s="80">
        <v>2</v>
      </c>
      <c r="N13" s="80">
        <v>3</v>
      </c>
      <c r="O13" s="80">
        <v>4</v>
      </c>
      <c r="P13" s="80">
        <v>5</v>
      </c>
      <c r="Q13" s="80">
        <v>6</v>
      </c>
      <c r="R13" s="61"/>
      <c r="S13" s="55"/>
      <c r="T13" s="56"/>
      <c r="U13" s="56"/>
      <c r="V13" s="56"/>
      <c r="W13" s="56"/>
      <c r="X13" s="56"/>
      <c r="Y13" s="56"/>
      <c r="Z13" s="56"/>
    </row>
    <row r="14" spans="2:34" hidden="1" x14ac:dyDescent="0.25">
      <c r="B14" s="188" t="s">
        <v>16</v>
      </c>
      <c r="C14" s="81" t="s">
        <v>17</v>
      </c>
      <c r="D14" s="78" t="s">
        <v>18</v>
      </c>
      <c r="E14" s="78" t="s">
        <v>19</v>
      </c>
      <c r="F14" s="82" t="s">
        <v>20</v>
      </c>
      <c r="G14" s="79" t="s">
        <v>21</v>
      </c>
      <c r="H14" s="183" t="s">
        <v>22</v>
      </c>
      <c r="I14" s="83" t="s">
        <v>23</v>
      </c>
      <c r="J14" s="84" t="s">
        <v>24</v>
      </c>
      <c r="K14" s="78" t="s">
        <v>25</v>
      </c>
      <c r="L14" s="85" t="s">
        <v>26</v>
      </c>
      <c r="M14" s="85" t="s">
        <v>27</v>
      </c>
      <c r="N14" s="85" t="s">
        <v>28</v>
      </c>
      <c r="O14" s="85" t="s">
        <v>29</v>
      </c>
      <c r="P14" s="85" t="s">
        <v>30</v>
      </c>
      <c r="Q14" s="85" t="s">
        <v>31</v>
      </c>
      <c r="R14" s="61"/>
      <c r="S14" s="55"/>
      <c r="T14" s="56"/>
      <c r="U14" s="56"/>
      <c r="V14" s="56"/>
      <c r="W14" s="56"/>
      <c r="X14" s="56"/>
      <c r="Y14" s="56"/>
      <c r="Z14" s="56"/>
    </row>
    <row r="15" spans="2:34" x14ac:dyDescent="0.25">
      <c r="B15" s="188">
        <v>80</v>
      </c>
      <c r="C15" s="81" t="s">
        <v>14</v>
      </c>
      <c r="D15" s="78">
        <f>Tabelle13[[#This Row],[Spalte1]]*60</f>
        <v>4800</v>
      </c>
      <c r="E15" s="78">
        <f>ROUND(Tabelle13[[#This Row],[Spalte22]]/4.348/5,0)</f>
        <v>221</v>
      </c>
      <c r="F15" s="86">
        <f>TIME(0,Tabelle13[[#This Row],[Spalte23]],0)</f>
        <v>0.1534722222222222</v>
      </c>
      <c r="G15" s="87">
        <f>Tabelle13[[#This Row],[Spalte7]]*12</f>
        <v>3.0666666666666673</v>
      </c>
      <c r="H15" s="88" t="s">
        <v>32</v>
      </c>
      <c r="I15" s="89">
        <f>TIME(0,ROUND(Tabelle13[[#This Row],[Spalte23]]*20/12,0),0)</f>
        <v>0.25555555555555559</v>
      </c>
      <c r="J15" s="84"/>
      <c r="K15" s="78"/>
      <c r="L15" s="90">
        <f>Tabelle13[[#This Row],[Spalte7]]</f>
        <v>0.25555555555555559</v>
      </c>
      <c r="M15" s="90">
        <f>Tabelle13[[#This Row],[Spalte10]]*M$13</f>
        <v>0.51111111111111118</v>
      </c>
      <c r="N15" s="90">
        <f>Tabelle13[[#This Row],[Spalte10]]*N$13</f>
        <v>0.76666666666666683</v>
      </c>
      <c r="O15" s="90">
        <f>Tabelle13[[#This Row],[Spalte10]]*O$13</f>
        <v>1.0222222222222224</v>
      </c>
      <c r="P15" s="90">
        <f>Tabelle13[[#This Row],[Spalte10]]*P$13</f>
        <v>1.2777777777777779</v>
      </c>
      <c r="Q15" s="90">
        <f>Tabelle13[[#This Row],[Spalte10]]*Q$13</f>
        <v>1.5333333333333337</v>
      </c>
      <c r="R15" s="61"/>
      <c r="S15" s="55"/>
      <c r="T15" s="56"/>
      <c r="U15" s="56"/>
      <c r="V15" s="56"/>
      <c r="W15" s="56"/>
      <c r="X15" s="56"/>
      <c r="Y15" s="56"/>
      <c r="Z15" s="56"/>
    </row>
    <row r="16" spans="2:34" x14ac:dyDescent="0.25">
      <c r="B16" s="188">
        <v>75</v>
      </c>
      <c r="C16" s="81" t="s">
        <v>14</v>
      </c>
      <c r="D16" s="78">
        <f>Tabelle13[[#This Row],[Spalte1]]*60</f>
        <v>4500</v>
      </c>
      <c r="E16" s="78">
        <f>ROUND(Tabelle13[[#This Row],[Spalte22]]/4.348/5,0)</f>
        <v>207</v>
      </c>
      <c r="F16" s="86">
        <f>TIME(0,Tabelle13[[#This Row],[Spalte23]],0)</f>
        <v>0.14375000000000002</v>
      </c>
      <c r="G16" s="87">
        <f>Tabelle13[[#This Row],[Spalte7]]*12</f>
        <v>2.875</v>
      </c>
      <c r="H16" s="88" t="s">
        <v>32</v>
      </c>
      <c r="I16" s="89">
        <f>TIME(0,ROUND(Tabelle13[[#This Row],[Spalte23]]*20/12,0),0)</f>
        <v>0.23958333333333334</v>
      </c>
      <c r="J16" s="84"/>
      <c r="K16" s="78"/>
      <c r="L16" s="90">
        <f>Tabelle13[[#This Row],[Spalte7]]</f>
        <v>0.23958333333333334</v>
      </c>
      <c r="M16" s="90">
        <f>Tabelle13[[#This Row],[Spalte10]]*M$13</f>
        <v>0.47916666666666669</v>
      </c>
      <c r="N16" s="90">
        <f>Tabelle13[[#This Row],[Spalte10]]*N$13</f>
        <v>0.71875</v>
      </c>
      <c r="O16" s="90">
        <f>Tabelle13[[#This Row],[Spalte10]]*O$13</f>
        <v>0.95833333333333337</v>
      </c>
      <c r="P16" s="90">
        <f>Tabelle13[[#This Row],[Spalte10]]*P$13</f>
        <v>1.1979166666666667</v>
      </c>
      <c r="Q16" s="90">
        <f>Tabelle13[[#This Row],[Spalte10]]*Q$13</f>
        <v>1.4375</v>
      </c>
      <c r="R16" s="61"/>
      <c r="S16" s="55"/>
      <c r="T16" s="56"/>
      <c r="U16" s="56"/>
      <c r="V16" s="56"/>
      <c r="W16" s="56"/>
      <c r="X16" s="56"/>
      <c r="Y16" s="56"/>
      <c r="Z16" s="56"/>
    </row>
    <row r="17" spans="2:26" x14ac:dyDescent="0.25">
      <c r="B17" s="188">
        <v>70</v>
      </c>
      <c r="C17" s="81" t="s">
        <v>14</v>
      </c>
      <c r="D17" s="78">
        <f>Tabelle13[[#This Row],[Spalte1]]*60</f>
        <v>4200</v>
      </c>
      <c r="E17" s="78">
        <f>ROUND(Tabelle13[[#This Row],[Spalte22]]/4.348/5,0)</f>
        <v>193</v>
      </c>
      <c r="F17" s="86">
        <f>TIME(0,Tabelle13[[#This Row],[Spalte23]],0)</f>
        <v>0.13402777777777777</v>
      </c>
      <c r="G17" s="87">
        <f>Tabelle13[[#This Row],[Spalte7]]*12</f>
        <v>2.6833333333333331</v>
      </c>
      <c r="H17" s="88" t="s">
        <v>32</v>
      </c>
      <c r="I17" s="89">
        <f>TIME(0,ROUND(Tabelle13[[#This Row],[Spalte23]]*20/12,0),0)</f>
        <v>0.22361111111111109</v>
      </c>
      <c r="J17" s="84"/>
      <c r="K17" s="78"/>
      <c r="L17" s="90">
        <f>Tabelle13[[#This Row],[Spalte7]]</f>
        <v>0.22361111111111109</v>
      </c>
      <c r="M17" s="90">
        <f>Tabelle13[[#This Row],[Spalte10]]*M$13</f>
        <v>0.44722222222222219</v>
      </c>
      <c r="N17" s="90">
        <f>Tabelle13[[#This Row],[Spalte10]]*N$13</f>
        <v>0.67083333333333328</v>
      </c>
      <c r="O17" s="90">
        <f>Tabelle13[[#This Row],[Spalte10]]*O$13</f>
        <v>0.89444444444444438</v>
      </c>
      <c r="P17" s="90">
        <f>Tabelle13[[#This Row],[Spalte10]]*P$13</f>
        <v>1.1180555555555554</v>
      </c>
      <c r="Q17" s="90">
        <f>Tabelle13[[#This Row],[Spalte10]]*Q$13</f>
        <v>1.3416666666666666</v>
      </c>
      <c r="R17" s="61"/>
      <c r="S17" s="55"/>
      <c r="T17" s="56"/>
      <c r="U17" s="56"/>
      <c r="V17" s="56"/>
      <c r="W17" s="56"/>
      <c r="X17" s="56"/>
      <c r="Y17" s="56"/>
      <c r="Z17" s="56"/>
    </row>
    <row r="18" spans="2:26" x14ac:dyDescent="0.25">
      <c r="B18" s="188">
        <v>65</v>
      </c>
      <c r="C18" s="81" t="s">
        <v>14</v>
      </c>
      <c r="D18" s="78">
        <f>Tabelle13[[#This Row],[Spalte1]]*60</f>
        <v>3900</v>
      </c>
      <c r="E18" s="78">
        <f>ROUND(Tabelle13[[#This Row],[Spalte22]]/4.348/5,0)</f>
        <v>179</v>
      </c>
      <c r="F18" s="86">
        <f>TIME(0,Tabelle13[[#This Row],[Spalte23]],0)</f>
        <v>0.12430555555555556</v>
      </c>
      <c r="G18" s="87">
        <f>Tabelle13[[#This Row],[Spalte7]]*12</f>
        <v>2.4833333333333334</v>
      </c>
      <c r="H18" s="88" t="s">
        <v>32</v>
      </c>
      <c r="I18" s="89">
        <f>TIME(0,ROUND(Tabelle13[[#This Row],[Spalte23]]*20/12,0),0)</f>
        <v>0.20694444444444446</v>
      </c>
      <c r="J18" s="84"/>
      <c r="K18" s="78"/>
      <c r="L18" s="90">
        <f>Tabelle13[[#This Row],[Spalte7]]</f>
        <v>0.20694444444444446</v>
      </c>
      <c r="M18" s="90">
        <f>Tabelle13[[#This Row],[Spalte10]]*M$13</f>
        <v>0.41388888888888892</v>
      </c>
      <c r="N18" s="90">
        <f>Tabelle13[[#This Row],[Spalte10]]*N$13</f>
        <v>0.62083333333333335</v>
      </c>
      <c r="O18" s="90">
        <f>Tabelle13[[#This Row],[Spalte10]]*O$13</f>
        <v>0.82777777777777783</v>
      </c>
      <c r="P18" s="90">
        <f>Tabelle13[[#This Row],[Spalte10]]*P$13</f>
        <v>1.0347222222222223</v>
      </c>
      <c r="Q18" s="90">
        <f>Tabelle13[[#This Row],[Spalte10]]*Q$13</f>
        <v>1.2416666666666667</v>
      </c>
      <c r="R18" s="61"/>
      <c r="S18" s="55"/>
      <c r="T18" s="56"/>
      <c r="U18" s="56"/>
      <c r="V18" s="56"/>
      <c r="W18" s="56"/>
      <c r="X18" s="56"/>
      <c r="Y18" s="56"/>
      <c r="Z18" s="56"/>
    </row>
    <row r="19" spans="2:26" x14ac:dyDescent="0.25">
      <c r="B19" s="188">
        <v>60</v>
      </c>
      <c r="C19" s="81" t="s">
        <v>14</v>
      </c>
      <c r="D19" s="78">
        <f>Tabelle13[[#This Row],[Spalte1]]*60</f>
        <v>3600</v>
      </c>
      <c r="E19" s="78">
        <f>ROUND(Tabelle13[[#This Row],[Spalte22]]/4.348/5,0)</f>
        <v>166</v>
      </c>
      <c r="F19" s="86">
        <f>TIME(0,Tabelle13[[#This Row],[Spalte23]],0)</f>
        <v>0.11527777777777777</v>
      </c>
      <c r="G19" s="87">
        <f>Tabelle13[[#This Row],[Spalte7]]*12</f>
        <v>2.3083333333333331</v>
      </c>
      <c r="H19" s="88" t="s">
        <v>32</v>
      </c>
      <c r="I19" s="89">
        <f>TIME(0,ROUND(Tabelle13[[#This Row],[Spalte23]]*20/12,0),0)</f>
        <v>0.19236111111111109</v>
      </c>
      <c r="J19" s="84"/>
      <c r="K19" s="78"/>
      <c r="L19" s="90">
        <f>Tabelle13[[#This Row],[Spalte7]]</f>
        <v>0.19236111111111109</v>
      </c>
      <c r="M19" s="90">
        <f>Tabelle13[[#This Row],[Spalte10]]*M$13</f>
        <v>0.38472222222222219</v>
      </c>
      <c r="N19" s="90">
        <f>Tabelle13[[#This Row],[Spalte10]]*N$13</f>
        <v>0.57708333333333328</v>
      </c>
      <c r="O19" s="90">
        <f>Tabelle13[[#This Row],[Spalte10]]*O$13</f>
        <v>0.76944444444444438</v>
      </c>
      <c r="P19" s="90">
        <f>Tabelle13[[#This Row],[Spalte10]]*P$13</f>
        <v>0.96180555555555547</v>
      </c>
      <c r="Q19" s="90">
        <f>Tabelle13[[#This Row],[Spalte10]]*Q$13</f>
        <v>1.1541666666666666</v>
      </c>
      <c r="R19" s="61"/>
      <c r="S19" s="55"/>
      <c r="T19" s="56"/>
      <c r="U19" s="56"/>
      <c r="V19" s="56"/>
      <c r="W19" s="56"/>
      <c r="X19" s="56"/>
      <c r="Y19" s="56"/>
      <c r="Z19" s="56"/>
    </row>
    <row r="20" spans="2:26" x14ac:dyDescent="0.25">
      <c r="B20" s="188">
        <v>55</v>
      </c>
      <c r="C20" s="81" t="s">
        <v>14</v>
      </c>
      <c r="D20" s="78">
        <f>Tabelle13[[#This Row],[Spalte1]]*60</f>
        <v>3300</v>
      </c>
      <c r="E20" s="78">
        <f>ROUND(Tabelle13[[#This Row],[Spalte22]]/4.348/5,0)</f>
        <v>152</v>
      </c>
      <c r="F20" s="86">
        <f>TIME(0,Tabelle13[[#This Row],[Spalte23]],0)</f>
        <v>0.10555555555555556</v>
      </c>
      <c r="G20" s="87">
        <f>Tabelle13[[#This Row],[Spalte7]]*12</f>
        <v>2.1083333333333334</v>
      </c>
      <c r="H20" s="88" t="s">
        <v>32</v>
      </c>
      <c r="I20" s="89">
        <f>TIME(0,ROUND(Tabelle13[[#This Row],[Spalte23]]*20/12,0),0)</f>
        <v>0.17569444444444446</v>
      </c>
      <c r="J20" s="84"/>
      <c r="K20" s="78"/>
      <c r="L20" s="90">
        <f>Tabelle13[[#This Row],[Spalte7]]</f>
        <v>0.17569444444444446</v>
      </c>
      <c r="M20" s="90">
        <f>Tabelle13[[#This Row],[Spalte10]]*M$13</f>
        <v>0.35138888888888892</v>
      </c>
      <c r="N20" s="90">
        <f>Tabelle13[[#This Row],[Spalte10]]*N$13</f>
        <v>0.52708333333333335</v>
      </c>
      <c r="O20" s="90">
        <f>Tabelle13[[#This Row],[Spalte10]]*O$13</f>
        <v>0.70277777777777783</v>
      </c>
      <c r="P20" s="90">
        <f>Tabelle13[[#This Row],[Spalte10]]*P$13</f>
        <v>0.87847222222222232</v>
      </c>
      <c r="Q20" s="90">
        <f>Tabelle13[[#This Row],[Spalte10]]*Q$13</f>
        <v>1.0541666666666667</v>
      </c>
      <c r="R20" s="61"/>
      <c r="S20" s="55"/>
      <c r="T20" s="56"/>
      <c r="U20" s="56"/>
      <c r="V20" s="56"/>
      <c r="W20" s="56"/>
      <c r="X20" s="56"/>
      <c r="Y20" s="56"/>
      <c r="Z20" s="56"/>
    </row>
    <row r="21" spans="2:26" x14ac:dyDescent="0.25">
      <c r="B21" s="188">
        <v>50</v>
      </c>
      <c r="C21" s="81" t="s">
        <v>14</v>
      </c>
      <c r="D21" s="78">
        <f>Tabelle13[[#This Row],[Spalte1]]*60</f>
        <v>3000</v>
      </c>
      <c r="E21" s="78">
        <f>ROUND(Tabelle13[[#This Row],[Spalte22]]/4.348/5,0)</f>
        <v>138</v>
      </c>
      <c r="F21" s="86">
        <f>TIME(0,Tabelle13[[#This Row],[Spalte23]],0)</f>
        <v>9.5833333333333326E-2</v>
      </c>
      <c r="G21" s="87">
        <f>Tabelle13[[#This Row],[Spalte7]]*12</f>
        <v>1.916666666666667</v>
      </c>
      <c r="H21" s="88" t="s">
        <v>32</v>
      </c>
      <c r="I21" s="89">
        <f>TIME(0,ROUND(Tabelle13[[#This Row],[Spalte23]]*20/12,0),0)</f>
        <v>0.15972222222222224</v>
      </c>
      <c r="J21" s="84"/>
      <c r="K21" s="78"/>
      <c r="L21" s="90">
        <f>Tabelle13[[#This Row],[Spalte7]]</f>
        <v>0.15972222222222224</v>
      </c>
      <c r="M21" s="90">
        <f>Tabelle13[[#This Row],[Spalte10]]*M$13</f>
        <v>0.31944444444444448</v>
      </c>
      <c r="N21" s="90">
        <f>Tabelle13[[#This Row],[Spalte10]]*N$13</f>
        <v>0.47916666666666674</v>
      </c>
      <c r="O21" s="90">
        <f>Tabelle13[[#This Row],[Spalte10]]*O$13</f>
        <v>0.63888888888888895</v>
      </c>
      <c r="P21" s="90">
        <f>Tabelle13[[#This Row],[Spalte10]]*P$13</f>
        <v>0.79861111111111116</v>
      </c>
      <c r="Q21" s="90">
        <f>Tabelle13[[#This Row],[Spalte10]]*Q$13</f>
        <v>0.95833333333333348</v>
      </c>
      <c r="R21" s="61"/>
      <c r="S21" s="55"/>
      <c r="T21" s="56"/>
      <c r="U21" s="56"/>
      <c r="V21" s="56"/>
      <c r="W21" s="56"/>
      <c r="X21" s="56"/>
      <c r="Y21" s="56"/>
      <c r="Z21" s="56"/>
    </row>
    <row r="22" spans="2:26" x14ac:dyDescent="0.25">
      <c r="B22" s="188">
        <v>45</v>
      </c>
      <c r="C22" s="81" t="s">
        <v>14</v>
      </c>
      <c r="D22" s="78">
        <f>Tabelle13[[#This Row],[Spalte1]]*60</f>
        <v>2700</v>
      </c>
      <c r="E22" s="78">
        <f>ROUND(Tabelle13[[#This Row],[Spalte22]]/4.348/5,0)</f>
        <v>124</v>
      </c>
      <c r="F22" s="86">
        <f>TIME(0,Tabelle13[[#This Row],[Spalte23]],0)</f>
        <v>8.6111111111111124E-2</v>
      </c>
      <c r="G22" s="87">
        <f>Tabelle13[[#This Row],[Spalte7]]*12</f>
        <v>1.7250000000000001</v>
      </c>
      <c r="H22" s="88" t="s">
        <v>32</v>
      </c>
      <c r="I22" s="89">
        <f>TIME(0,ROUND(Tabelle13[[#This Row],[Spalte23]]*20/12,0),0)</f>
        <v>0.14375000000000002</v>
      </c>
      <c r="J22" s="84"/>
      <c r="K22" s="78"/>
      <c r="L22" s="90">
        <f>Tabelle13[[#This Row],[Spalte7]]</f>
        <v>0.14375000000000002</v>
      </c>
      <c r="M22" s="90">
        <f>Tabelle13[[#This Row],[Spalte10]]*M$13</f>
        <v>0.28750000000000003</v>
      </c>
      <c r="N22" s="90">
        <f>Tabelle13[[#This Row],[Spalte10]]*N$13</f>
        <v>0.43125000000000002</v>
      </c>
      <c r="O22" s="90">
        <f>Tabelle13[[#This Row],[Spalte10]]*O$13</f>
        <v>0.57500000000000007</v>
      </c>
      <c r="P22" s="90">
        <f>Tabelle13[[#This Row],[Spalte10]]*P$13</f>
        <v>0.71875000000000011</v>
      </c>
      <c r="Q22" s="90">
        <f>Tabelle13[[#This Row],[Spalte10]]*Q$13</f>
        <v>0.86250000000000004</v>
      </c>
      <c r="R22" s="61"/>
      <c r="S22" s="55"/>
      <c r="T22" s="56"/>
      <c r="U22" s="56"/>
      <c r="V22" s="56"/>
      <c r="W22" s="56"/>
      <c r="X22" s="56"/>
      <c r="Y22" s="56"/>
      <c r="Z22" s="56"/>
    </row>
    <row r="23" spans="2:26" x14ac:dyDescent="0.25">
      <c r="B23" s="188">
        <v>40</v>
      </c>
      <c r="C23" s="81" t="s">
        <v>14</v>
      </c>
      <c r="D23" s="78">
        <f>Tabelle13[[#This Row],[Spalte1]]*60</f>
        <v>2400</v>
      </c>
      <c r="E23" s="78">
        <f>ROUND(Tabelle13[[#This Row],[Spalte22]]/4.348/5,0)</f>
        <v>110</v>
      </c>
      <c r="F23" s="86">
        <f>TIME(0,Tabelle13[[#This Row],[Spalte23]],0)</f>
        <v>7.6388888888888881E-2</v>
      </c>
      <c r="G23" s="87">
        <f>Tabelle13[[#This Row],[Spalte7]]*12</f>
        <v>1.5249999999999999</v>
      </c>
      <c r="H23" s="88" t="s">
        <v>32</v>
      </c>
      <c r="I23" s="89">
        <f>TIME(0,ROUND(Tabelle13[[#This Row],[Spalte23]]*20/12,0),0)</f>
        <v>0.12708333333333333</v>
      </c>
      <c r="J23" s="84"/>
      <c r="K23" s="78"/>
      <c r="L23" s="90">
        <f>Tabelle13[[#This Row],[Spalte7]]</f>
        <v>0.12708333333333333</v>
      </c>
      <c r="M23" s="90">
        <f>Tabelle13[[#This Row],[Spalte10]]*M$13</f>
        <v>0.25416666666666665</v>
      </c>
      <c r="N23" s="90">
        <f>Tabelle13[[#This Row],[Spalte10]]*N$13</f>
        <v>0.38124999999999998</v>
      </c>
      <c r="O23" s="90">
        <f>Tabelle13[[#This Row],[Spalte10]]*O$13</f>
        <v>0.5083333333333333</v>
      </c>
      <c r="P23" s="90">
        <f>Tabelle13[[#This Row],[Spalte10]]*P$13</f>
        <v>0.63541666666666663</v>
      </c>
      <c r="Q23" s="90">
        <f>Tabelle13[[#This Row],[Spalte10]]*Q$13</f>
        <v>0.76249999999999996</v>
      </c>
      <c r="R23" s="61"/>
      <c r="S23" s="55"/>
      <c r="T23" s="56"/>
      <c r="U23" s="56"/>
      <c r="V23" s="56"/>
      <c r="W23" s="56"/>
      <c r="X23" s="56"/>
      <c r="Y23" s="56"/>
      <c r="Z23" s="56"/>
    </row>
    <row r="24" spans="2:26" x14ac:dyDescent="0.25">
      <c r="B24" s="188">
        <v>35</v>
      </c>
      <c r="C24" s="81" t="s">
        <v>14</v>
      </c>
      <c r="D24" s="78">
        <f>Tabelle13[[#This Row],[Spalte1]]*60</f>
        <v>2100</v>
      </c>
      <c r="E24" s="78">
        <f>ROUND(Tabelle13[[#This Row],[Spalte22]]/4.348/5,0)</f>
        <v>97</v>
      </c>
      <c r="F24" s="86">
        <f>TIME(0,Tabelle13[[#This Row],[Spalte23]],0)</f>
        <v>6.7361111111111108E-2</v>
      </c>
      <c r="G24" s="87">
        <f>Tabelle13[[#This Row],[Spalte7]]*12</f>
        <v>1.35</v>
      </c>
      <c r="H24" s="88" t="s">
        <v>32</v>
      </c>
      <c r="I24" s="89">
        <f>TIME(0,ROUND(Tabelle13[[#This Row],[Spalte23]]*20/12,0),0)</f>
        <v>0.1125</v>
      </c>
      <c r="J24" s="84"/>
      <c r="K24" s="78"/>
      <c r="L24" s="90">
        <f>Tabelle13[[#This Row],[Spalte7]]</f>
        <v>0.1125</v>
      </c>
      <c r="M24" s="90">
        <f>Tabelle13[[#This Row],[Spalte10]]*M$13</f>
        <v>0.22500000000000001</v>
      </c>
      <c r="N24" s="90">
        <f>Tabelle13[[#This Row],[Spalte10]]*N$13</f>
        <v>0.33750000000000002</v>
      </c>
      <c r="O24" s="90">
        <f>Tabelle13[[#This Row],[Spalte10]]*O$13</f>
        <v>0.45</v>
      </c>
      <c r="P24" s="90">
        <f>Tabelle13[[#This Row],[Spalte10]]*P$13</f>
        <v>0.5625</v>
      </c>
      <c r="Q24" s="90">
        <f>Tabelle13[[#This Row],[Spalte10]]*Q$13</f>
        <v>0.67500000000000004</v>
      </c>
      <c r="R24" s="61"/>
      <c r="S24" s="55"/>
      <c r="T24" s="56"/>
      <c r="U24" s="56"/>
      <c r="V24" s="56"/>
      <c r="W24" s="56"/>
      <c r="X24" s="56"/>
      <c r="Y24" s="56"/>
      <c r="Z24" s="56"/>
    </row>
    <row r="25" spans="2:26" x14ac:dyDescent="0.25">
      <c r="B25" s="188">
        <v>30</v>
      </c>
      <c r="C25" s="81" t="s">
        <v>14</v>
      </c>
      <c r="D25" s="78">
        <f>Tabelle13[[#This Row],[Spalte1]]*60</f>
        <v>1800</v>
      </c>
      <c r="E25" s="78">
        <f>ROUND(Tabelle13[[#This Row],[Spalte22]]/4.348/5,0)</f>
        <v>83</v>
      </c>
      <c r="F25" s="86">
        <f>TIME(0,Tabelle13[[#This Row],[Spalte23]],0)</f>
        <v>5.7638888888888885E-2</v>
      </c>
      <c r="G25" s="87">
        <f>Tabelle13[[#This Row],[Spalte7]]*12</f>
        <v>1.1499999999999999</v>
      </c>
      <c r="H25" s="88" t="s">
        <v>32</v>
      </c>
      <c r="I25" s="89">
        <f>TIME(0,ROUND(Tabelle13[[#This Row],[Spalte23]]*20/12,0),0)</f>
        <v>9.5833333333333326E-2</v>
      </c>
      <c r="J25" s="84"/>
      <c r="K25" s="78"/>
      <c r="L25" s="90">
        <f>Tabelle13[[#This Row],[Spalte7]]</f>
        <v>9.5833333333333326E-2</v>
      </c>
      <c r="M25" s="90">
        <f>Tabelle13[[#This Row],[Spalte10]]*M$13</f>
        <v>0.19166666666666665</v>
      </c>
      <c r="N25" s="90">
        <f>Tabelle13[[#This Row],[Spalte10]]*N$13</f>
        <v>0.28749999999999998</v>
      </c>
      <c r="O25" s="90">
        <f>Tabelle13[[#This Row],[Spalte10]]*O$13</f>
        <v>0.3833333333333333</v>
      </c>
      <c r="P25" s="90">
        <f>Tabelle13[[#This Row],[Spalte10]]*P$13</f>
        <v>0.47916666666666663</v>
      </c>
      <c r="Q25" s="90">
        <f>Tabelle13[[#This Row],[Spalte10]]*Q$13</f>
        <v>0.57499999999999996</v>
      </c>
      <c r="R25" s="61"/>
      <c r="S25" s="55"/>
      <c r="T25" s="56"/>
      <c r="U25" s="56"/>
      <c r="V25" s="56"/>
      <c r="W25" s="56"/>
      <c r="X25" s="56"/>
      <c r="Y25" s="56"/>
      <c r="Z25" s="56"/>
    </row>
    <row r="26" spans="2:26" x14ac:dyDescent="0.25">
      <c r="B26" s="188">
        <v>25</v>
      </c>
      <c r="C26" s="81" t="s">
        <v>14</v>
      </c>
      <c r="D26" s="78">
        <f>Tabelle13[[#This Row],[Spalte1]]*60</f>
        <v>1500</v>
      </c>
      <c r="E26" s="78">
        <f>ROUND(Tabelle13[[#This Row],[Spalte22]]/4.348/5,0)</f>
        <v>69</v>
      </c>
      <c r="F26" s="86">
        <f>TIME(0,Tabelle13[[#This Row],[Spalte23]],0)</f>
        <v>4.7916666666666663E-2</v>
      </c>
      <c r="G26" s="87">
        <f>Tabelle13[[#This Row],[Spalte7]]*12</f>
        <v>0.95833333333333348</v>
      </c>
      <c r="H26" s="88" t="s">
        <v>32</v>
      </c>
      <c r="I26" s="89">
        <f>TIME(0,ROUND(Tabelle13[[#This Row],[Spalte23]]*20/12,0),0)</f>
        <v>7.9861111111111119E-2</v>
      </c>
      <c r="J26" s="84"/>
      <c r="K26" s="78"/>
      <c r="L26" s="90">
        <f>Tabelle13[[#This Row],[Spalte7]]</f>
        <v>7.9861111111111119E-2</v>
      </c>
      <c r="M26" s="90">
        <f>Tabelle13[[#This Row],[Spalte10]]*M$13</f>
        <v>0.15972222222222224</v>
      </c>
      <c r="N26" s="90">
        <f>Tabelle13[[#This Row],[Spalte10]]*N$13</f>
        <v>0.23958333333333337</v>
      </c>
      <c r="O26" s="90">
        <f>Tabelle13[[#This Row],[Spalte10]]*O$13</f>
        <v>0.31944444444444448</v>
      </c>
      <c r="P26" s="90">
        <f>Tabelle13[[#This Row],[Spalte10]]*P$13</f>
        <v>0.39930555555555558</v>
      </c>
      <c r="Q26" s="90">
        <f>Tabelle13[[#This Row],[Spalte10]]*Q$13</f>
        <v>0.47916666666666674</v>
      </c>
      <c r="R26" s="61"/>
      <c r="S26" s="55"/>
      <c r="T26" s="56"/>
      <c r="U26" s="56"/>
      <c r="V26" s="56"/>
      <c r="W26" s="56"/>
      <c r="X26" s="56"/>
      <c r="Y26" s="56"/>
      <c r="Z26" s="56"/>
    </row>
    <row r="27" spans="2:26" x14ac:dyDescent="0.25">
      <c r="B27" s="189">
        <v>20</v>
      </c>
      <c r="C27" s="190" t="s">
        <v>14</v>
      </c>
      <c r="D27" s="191">
        <f>Tabelle13[[#This Row],[Spalte1]]*60</f>
        <v>1200</v>
      </c>
      <c r="E27" s="191">
        <f>ROUND(Tabelle13[[#This Row],[Spalte22]]/4.348/5,0)</f>
        <v>55</v>
      </c>
      <c r="F27" s="192">
        <f>TIME(0,Tabelle13[[#This Row],[Spalte23]],0)</f>
        <v>3.8194444444444441E-2</v>
      </c>
      <c r="G27" s="193">
        <f>Tabelle13[[#This Row],[Spalte7]]*12</f>
        <v>0.76666666666666683</v>
      </c>
      <c r="H27" s="194" t="s">
        <v>32</v>
      </c>
      <c r="I27" s="195">
        <f>TIME(0,ROUND(Tabelle13[[#This Row],[Spalte23]]*20/12,0),0)</f>
        <v>6.3888888888888898E-2</v>
      </c>
      <c r="J27" s="196"/>
      <c r="K27" s="191"/>
      <c r="L27" s="197">
        <f>Tabelle13[[#This Row],[Spalte7]]</f>
        <v>6.3888888888888898E-2</v>
      </c>
      <c r="M27" s="197">
        <f>Tabelle13[[#This Row],[Spalte10]]*M$13</f>
        <v>0.1277777777777778</v>
      </c>
      <c r="N27" s="197">
        <f>Tabelle13[[#This Row],[Spalte10]]*N$13</f>
        <v>0.19166666666666671</v>
      </c>
      <c r="O27" s="197">
        <f>Tabelle13[[#This Row],[Spalte10]]*O$13</f>
        <v>0.25555555555555559</v>
      </c>
      <c r="P27" s="197">
        <f>Tabelle13[[#This Row],[Spalte10]]*P$13</f>
        <v>0.31944444444444448</v>
      </c>
      <c r="Q27" s="197">
        <f>Tabelle13[[#This Row],[Spalte10]]*Q$13</f>
        <v>0.38333333333333341</v>
      </c>
      <c r="R27" s="61"/>
      <c r="S27" s="55"/>
      <c r="T27" s="56"/>
      <c r="U27" s="56"/>
      <c r="V27" s="56"/>
      <c r="W27" s="56"/>
      <c r="X27" s="56"/>
      <c r="Y27" s="56"/>
      <c r="Z27" s="56"/>
    </row>
    <row r="28" spans="2:26" x14ac:dyDescent="0.25">
      <c r="B28" s="64"/>
      <c r="C28" s="61"/>
      <c r="D28" s="61"/>
      <c r="E28" s="61"/>
      <c r="F28" s="91"/>
      <c r="G28" s="92"/>
      <c r="H28" s="93"/>
      <c r="I28" s="94"/>
      <c r="J28" s="95"/>
      <c r="K28" s="61"/>
      <c r="L28" s="96"/>
      <c r="M28" s="96"/>
      <c r="N28" s="96"/>
      <c r="O28" s="96"/>
      <c r="P28" s="96"/>
      <c r="Q28" s="96"/>
      <c r="R28" s="61"/>
      <c r="S28" s="55"/>
      <c r="T28" s="56"/>
      <c r="U28" s="56"/>
      <c r="V28" s="56"/>
      <c r="W28" s="56"/>
      <c r="X28" s="56"/>
      <c r="Y28" s="56"/>
      <c r="Z28" s="56"/>
    </row>
    <row r="29" spans="2:26" ht="15" customHeight="1" x14ac:dyDescent="0.25">
      <c r="B29" s="97" t="s">
        <v>41</v>
      </c>
      <c r="C29" s="61"/>
      <c r="D29" s="61"/>
      <c r="E29" s="61"/>
      <c r="F29" s="91"/>
      <c r="G29" s="92"/>
      <c r="H29" s="93"/>
      <c r="I29" s="94"/>
      <c r="J29" s="95"/>
      <c r="K29" s="61"/>
      <c r="L29" s="96"/>
      <c r="M29" s="96"/>
      <c r="N29" s="96"/>
      <c r="O29" s="96"/>
      <c r="P29" s="96"/>
      <c r="Q29" s="96"/>
      <c r="R29" s="61"/>
      <c r="S29" s="55"/>
      <c r="T29" s="56"/>
      <c r="U29" s="56"/>
      <c r="V29" s="56"/>
      <c r="W29" s="56"/>
      <c r="X29" s="56"/>
      <c r="Y29" s="56"/>
      <c r="Z29" s="56"/>
    </row>
    <row r="30" spans="2:26" ht="15.75" thickBot="1" x14ac:dyDescent="0.3">
      <c r="B30" s="98" t="s">
        <v>42</v>
      </c>
      <c r="C30" s="50"/>
      <c r="D30" s="50"/>
      <c r="E30" s="50"/>
      <c r="F30" s="61"/>
      <c r="G30" s="65"/>
      <c r="H30" s="65"/>
      <c r="I30" s="66"/>
      <c r="J30" s="95"/>
      <c r="K30" s="61"/>
      <c r="L30" s="61"/>
      <c r="M30" s="61"/>
      <c r="N30" s="61"/>
      <c r="O30" s="61"/>
      <c r="P30" s="61"/>
      <c r="Q30" s="61"/>
      <c r="R30" s="61"/>
      <c r="S30" s="55"/>
      <c r="T30" s="56"/>
      <c r="U30" s="56"/>
      <c r="V30" s="56"/>
      <c r="W30" s="56"/>
      <c r="X30" s="56"/>
      <c r="Y30" s="56"/>
      <c r="Z30" s="56"/>
    </row>
    <row r="31" spans="2:26" ht="15.75" thickBot="1" x14ac:dyDescent="0.3">
      <c r="B31" s="199">
        <v>1</v>
      </c>
      <c r="C31" s="198" t="s">
        <v>14</v>
      </c>
      <c r="D31" s="99">
        <f>B31*60</f>
        <v>60</v>
      </c>
      <c r="E31" s="99">
        <f>ROUND(D31/4.348/5,0)</f>
        <v>3</v>
      </c>
      <c r="F31" s="100">
        <f>TIME(0,E31,0)</f>
        <v>2.0833333333333333E-3</v>
      </c>
      <c r="G31" s="101">
        <f>F31*20</f>
        <v>4.1666666666666664E-2</v>
      </c>
      <c r="H31" s="102" t="s">
        <v>32</v>
      </c>
      <c r="I31" s="103">
        <f>TIME(0,ROUND(E31*20/12,0),0)</f>
        <v>3.472222222222222E-3</v>
      </c>
      <c r="J31" s="104"/>
      <c r="K31" s="99"/>
      <c r="L31" s="105">
        <f>I31</f>
        <v>3.472222222222222E-3</v>
      </c>
      <c r="M31" s="105">
        <f>L31*M13</f>
        <v>6.9444444444444441E-3</v>
      </c>
      <c r="N31" s="105">
        <f>I31*N13</f>
        <v>1.0416666666666666E-2</v>
      </c>
      <c r="O31" s="105">
        <f>I31*O13</f>
        <v>1.3888888888888888E-2</v>
      </c>
      <c r="P31" s="105">
        <f>I31*P13</f>
        <v>1.7361111111111112E-2</v>
      </c>
      <c r="Q31" s="106">
        <f>I31*Q13</f>
        <v>2.0833333333333332E-2</v>
      </c>
      <c r="R31" s="61"/>
      <c r="S31" s="55"/>
      <c r="T31" s="56"/>
      <c r="U31" s="56"/>
      <c r="V31" s="56"/>
      <c r="W31" s="56"/>
      <c r="X31" s="56"/>
      <c r="Y31" s="56"/>
      <c r="Z31" s="56"/>
    </row>
    <row r="32" spans="2:26" x14ac:dyDescent="0.25">
      <c r="B32" s="50"/>
      <c r="C32" s="50"/>
      <c r="D32" s="50"/>
      <c r="E32" s="50"/>
      <c r="F32" s="50"/>
      <c r="G32" s="50"/>
      <c r="H32" s="51"/>
      <c r="I32" s="52"/>
      <c r="J32" s="52"/>
      <c r="K32" s="50"/>
      <c r="L32" s="50"/>
      <c r="M32" s="50"/>
      <c r="N32" s="50"/>
      <c r="O32" s="50"/>
      <c r="P32" s="50"/>
      <c r="Q32" s="50"/>
      <c r="R32" s="61"/>
      <c r="S32" s="55"/>
      <c r="T32" s="56"/>
      <c r="U32" s="56"/>
      <c r="V32" s="56"/>
      <c r="W32" s="56"/>
      <c r="X32" s="56"/>
      <c r="Y32" s="56"/>
      <c r="Z32" s="56"/>
    </row>
    <row r="33" spans="2:26" x14ac:dyDescent="0.25">
      <c r="B33" s="107"/>
      <c r="C33" s="50"/>
      <c r="D33" s="50"/>
      <c r="E33" s="50"/>
      <c r="F33" s="50"/>
      <c r="G33" s="50"/>
      <c r="H33" s="51"/>
      <c r="I33" s="52"/>
      <c r="J33" s="52"/>
      <c r="K33" s="50"/>
      <c r="L33" s="50"/>
      <c r="M33" s="50"/>
      <c r="N33" s="50"/>
      <c r="O33" s="50"/>
      <c r="P33" s="50"/>
      <c r="Q33" s="50"/>
      <c r="R33" s="61"/>
      <c r="S33" s="55"/>
      <c r="T33" s="56"/>
      <c r="U33" s="56"/>
      <c r="V33" s="56"/>
      <c r="W33" s="56"/>
      <c r="X33" s="56"/>
      <c r="Y33" s="56"/>
      <c r="Z33" s="56"/>
    </row>
    <row r="34" spans="2:26" x14ac:dyDescent="0.25"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61"/>
      <c r="S34" s="55"/>
      <c r="T34" s="56"/>
      <c r="U34" s="56"/>
      <c r="V34" s="56"/>
      <c r="W34" s="56"/>
      <c r="X34" s="56"/>
      <c r="Y34" s="56"/>
      <c r="Z34" s="56"/>
    </row>
    <row r="35" spans="2:26" x14ac:dyDescent="0.25">
      <c r="B35" s="50"/>
      <c r="C35" s="50"/>
      <c r="D35" s="50"/>
      <c r="E35" s="50"/>
      <c r="F35" s="50"/>
      <c r="G35" s="50"/>
      <c r="H35" s="51"/>
      <c r="I35" s="52"/>
      <c r="J35" s="52"/>
      <c r="K35" s="50"/>
      <c r="L35" s="50"/>
      <c r="M35" s="50"/>
      <c r="N35" s="50"/>
      <c r="O35" s="50"/>
      <c r="P35" s="50"/>
      <c r="Q35" s="50"/>
      <c r="R35" s="61"/>
      <c r="S35" s="55"/>
      <c r="T35" s="56"/>
      <c r="U35" s="56"/>
      <c r="V35" s="56"/>
      <c r="W35" s="56"/>
      <c r="X35" s="56"/>
      <c r="Y35" s="56"/>
      <c r="Z35" s="56"/>
    </row>
    <row r="36" spans="2:26" x14ac:dyDescent="0.25">
      <c r="B36" s="50"/>
      <c r="C36" s="50"/>
      <c r="D36" s="50"/>
      <c r="E36" s="50"/>
      <c r="F36" s="50"/>
      <c r="G36" s="50"/>
      <c r="H36" s="51"/>
      <c r="I36" s="52"/>
      <c r="J36" s="52"/>
      <c r="K36" s="50"/>
      <c r="L36" s="50"/>
      <c r="M36" s="50"/>
      <c r="N36" s="50"/>
      <c r="O36" s="50"/>
      <c r="P36" s="50"/>
      <c r="Q36" s="50"/>
      <c r="R36" s="61"/>
      <c r="S36" s="55"/>
      <c r="T36" s="56"/>
      <c r="U36" s="56"/>
      <c r="V36" s="56"/>
      <c r="W36" s="56"/>
      <c r="X36" s="56"/>
      <c r="Y36" s="56"/>
      <c r="Z36" s="56"/>
    </row>
    <row r="37" spans="2:26" x14ac:dyDescent="0.25">
      <c r="B37" s="50"/>
      <c r="C37" s="50"/>
      <c r="D37" s="50"/>
      <c r="E37" s="50"/>
      <c r="F37" s="50"/>
      <c r="G37" s="50"/>
      <c r="H37" s="51"/>
      <c r="I37" s="52"/>
      <c r="J37" s="52"/>
      <c r="K37" s="50"/>
      <c r="L37" s="50"/>
      <c r="M37" s="50"/>
      <c r="N37" s="50"/>
      <c r="O37" s="50"/>
      <c r="P37" s="50"/>
      <c r="Q37" s="50"/>
      <c r="R37" s="61"/>
      <c r="S37" s="55"/>
      <c r="T37" s="56"/>
      <c r="U37" s="56"/>
      <c r="V37" s="56"/>
      <c r="W37" s="56"/>
      <c r="X37" s="56"/>
      <c r="Y37" s="56"/>
      <c r="Z37" s="56"/>
    </row>
    <row r="38" spans="2:26" x14ac:dyDescent="0.25">
      <c r="B38" s="56"/>
      <c r="C38" s="56"/>
      <c r="D38" s="56"/>
      <c r="E38" s="56"/>
      <c r="F38" s="56"/>
      <c r="G38" s="56"/>
      <c r="H38" s="108"/>
      <c r="I38" s="109"/>
      <c r="J38" s="109"/>
      <c r="K38" s="56"/>
      <c r="L38" s="56"/>
      <c r="M38" s="56"/>
      <c r="N38" s="56"/>
      <c r="O38" s="56"/>
      <c r="P38" s="56"/>
      <c r="Q38" s="56"/>
      <c r="R38" s="55"/>
      <c r="S38" s="55"/>
      <c r="T38" s="56"/>
      <c r="U38" s="56"/>
      <c r="V38" s="56"/>
      <c r="W38" s="56"/>
      <c r="X38" s="56"/>
      <c r="Y38" s="56"/>
      <c r="Z38" s="56"/>
    </row>
    <row r="39" spans="2:26" x14ac:dyDescent="0.25">
      <c r="B39" s="56"/>
      <c r="C39" s="56"/>
      <c r="D39" s="56"/>
      <c r="E39" s="56"/>
      <c r="F39" s="56"/>
      <c r="G39" s="56"/>
      <c r="H39" s="108"/>
      <c r="I39" s="109"/>
      <c r="J39" s="109"/>
      <c r="K39" s="56"/>
      <c r="L39" s="56"/>
      <c r="M39" s="56"/>
      <c r="N39" s="56"/>
      <c r="O39" s="56"/>
      <c r="P39" s="56"/>
      <c r="Q39" s="56"/>
      <c r="R39" s="55"/>
      <c r="S39" s="55"/>
      <c r="T39" s="56"/>
      <c r="U39" s="56"/>
      <c r="V39" s="56"/>
      <c r="W39" s="56"/>
      <c r="X39" s="56"/>
      <c r="Y39" s="56"/>
      <c r="Z39" s="56"/>
    </row>
    <row r="40" spans="2:26" x14ac:dyDescent="0.25">
      <c r="B40" s="56"/>
      <c r="C40" s="56"/>
      <c r="D40" s="56"/>
      <c r="E40" s="56"/>
      <c r="F40" s="56"/>
      <c r="G40" s="56"/>
      <c r="H40" s="108"/>
      <c r="I40" s="109"/>
      <c r="J40" s="109"/>
      <c r="K40" s="56"/>
      <c r="L40" s="56"/>
      <c r="M40" s="56"/>
      <c r="N40" s="56"/>
      <c r="O40" s="56"/>
      <c r="P40" s="56"/>
      <c r="Q40" s="56"/>
      <c r="R40" s="55"/>
      <c r="S40" s="55"/>
      <c r="T40" s="56"/>
      <c r="U40" s="56"/>
      <c r="V40" s="56"/>
      <c r="W40" s="56"/>
      <c r="X40" s="56"/>
      <c r="Y40" s="56"/>
      <c r="Z40" s="56"/>
    </row>
    <row r="41" spans="2:26" x14ac:dyDescent="0.25">
      <c r="B41" s="56"/>
      <c r="C41" s="56"/>
      <c r="D41" s="56"/>
      <c r="E41" s="56"/>
      <c r="F41" s="56"/>
      <c r="G41" s="56"/>
      <c r="H41" s="108"/>
      <c r="I41" s="109"/>
      <c r="J41" s="109"/>
      <c r="K41" s="56"/>
      <c r="L41" s="56"/>
      <c r="M41" s="56"/>
      <c r="N41" s="56"/>
      <c r="O41" s="56"/>
      <c r="P41" s="56"/>
      <c r="Q41" s="56"/>
      <c r="R41" s="55"/>
      <c r="S41" s="55"/>
      <c r="T41" s="56"/>
      <c r="U41" s="56"/>
      <c r="V41" s="56"/>
      <c r="W41" s="56"/>
      <c r="X41" s="56"/>
      <c r="Y41" s="56"/>
      <c r="Z41" s="56"/>
    </row>
    <row r="42" spans="2:26" x14ac:dyDescent="0.25">
      <c r="B42" s="56"/>
      <c r="C42" s="56"/>
      <c r="D42" s="56"/>
      <c r="E42" s="56"/>
      <c r="F42" s="56"/>
      <c r="G42" s="56"/>
      <c r="H42" s="108"/>
      <c r="I42" s="109"/>
      <c r="J42" s="109"/>
      <c r="K42" s="56"/>
      <c r="L42" s="56"/>
      <c r="M42" s="56"/>
      <c r="N42" s="56"/>
      <c r="O42" s="56"/>
      <c r="P42" s="56"/>
      <c r="Q42" s="56"/>
      <c r="R42" s="55"/>
      <c r="S42" s="55"/>
      <c r="T42" s="56"/>
      <c r="U42" s="56"/>
      <c r="V42" s="56"/>
      <c r="W42" s="56"/>
      <c r="X42" s="56"/>
      <c r="Y42" s="56"/>
      <c r="Z42" s="56"/>
    </row>
    <row r="43" spans="2:26" x14ac:dyDescent="0.25">
      <c r="B43" s="56"/>
      <c r="C43" s="56"/>
      <c r="D43" s="56"/>
      <c r="E43" s="56"/>
      <c r="F43" s="56"/>
      <c r="G43" s="56"/>
      <c r="H43" s="108"/>
      <c r="I43" s="109"/>
      <c r="J43" s="109"/>
      <c r="K43" s="56"/>
      <c r="L43" s="56"/>
      <c r="M43" s="56"/>
      <c r="N43" s="56"/>
      <c r="O43" s="56"/>
      <c r="P43" s="56"/>
      <c r="Q43" s="56"/>
      <c r="R43" s="55"/>
      <c r="S43" s="55"/>
      <c r="T43" s="56"/>
      <c r="U43" s="56"/>
      <c r="V43" s="56"/>
      <c r="W43" s="56"/>
      <c r="X43" s="56"/>
      <c r="Y43" s="56"/>
      <c r="Z43" s="56"/>
    </row>
    <row r="44" spans="2:26" x14ac:dyDescent="0.25">
      <c r="B44" s="56"/>
      <c r="C44" s="56"/>
      <c r="D44" s="56"/>
      <c r="E44" s="56"/>
      <c r="F44" s="56"/>
      <c r="G44" s="56"/>
      <c r="H44" s="108"/>
      <c r="I44" s="109"/>
      <c r="J44" s="109"/>
      <c r="K44" s="56"/>
      <c r="L44" s="56"/>
      <c r="M44" s="56"/>
      <c r="N44" s="56"/>
      <c r="O44" s="56"/>
      <c r="P44" s="56"/>
      <c r="Q44" s="56"/>
      <c r="R44" s="55"/>
      <c r="S44" s="55"/>
      <c r="T44" s="56"/>
      <c r="U44" s="56"/>
      <c r="V44" s="56"/>
      <c r="W44" s="56"/>
      <c r="X44" s="56"/>
      <c r="Y44" s="56"/>
      <c r="Z44" s="56"/>
    </row>
    <row r="45" spans="2:26" x14ac:dyDescent="0.25">
      <c r="B45" s="56"/>
      <c r="C45" s="56"/>
      <c r="D45" s="56"/>
      <c r="E45" s="56"/>
      <c r="F45" s="56"/>
      <c r="G45" s="56"/>
      <c r="H45" s="108"/>
      <c r="I45" s="109"/>
      <c r="J45" s="109"/>
      <c r="K45" s="56"/>
      <c r="L45" s="56"/>
      <c r="M45" s="56"/>
      <c r="N45" s="56"/>
      <c r="O45" s="56"/>
      <c r="P45" s="56"/>
      <c r="Q45" s="56"/>
      <c r="R45" s="55"/>
      <c r="S45" s="55"/>
      <c r="T45" s="56"/>
      <c r="U45" s="56"/>
      <c r="V45" s="56"/>
      <c r="W45" s="56"/>
      <c r="X45" s="56"/>
      <c r="Y45" s="56"/>
      <c r="Z45" s="56"/>
    </row>
    <row r="46" spans="2:26" x14ac:dyDescent="0.25">
      <c r="B46" s="56"/>
      <c r="C46" s="56"/>
      <c r="D46" s="56"/>
      <c r="E46" s="56"/>
      <c r="F46" s="56"/>
      <c r="G46" s="56"/>
      <c r="H46" s="108"/>
      <c r="I46" s="109"/>
      <c r="J46" s="109"/>
      <c r="K46" s="56"/>
      <c r="L46" s="56"/>
      <c r="M46" s="56"/>
      <c r="N46" s="56"/>
      <c r="O46" s="56"/>
      <c r="P46" s="56"/>
      <c r="Q46" s="56"/>
      <c r="R46" s="55"/>
      <c r="S46" s="55"/>
      <c r="T46" s="56"/>
      <c r="U46" s="56"/>
      <c r="V46" s="56"/>
      <c r="W46" s="56"/>
      <c r="X46" s="56"/>
      <c r="Y46" s="56"/>
      <c r="Z46" s="56"/>
    </row>
    <row r="47" spans="2:26" x14ac:dyDescent="0.25">
      <c r="B47" s="56"/>
      <c r="C47" s="56"/>
      <c r="D47" s="56"/>
      <c r="E47" s="56"/>
      <c r="F47" s="56"/>
      <c r="G47" s="56"/>
      <c r="H47" s="108"/>
      <c r="I47" s="109"/>
      <c r="J47" s="109"/>
      <c r="K47" s="56"/>
      <c r="L47" s="56"/>
      <c r="M47" s="56"/>
      <c r="N47" s="56"/>
      <c r="O47" s="56"/>
      <c r="P47" s="56"/>
      <c r="Q47" s="56"/>
      <c r="R47" s="55"/>
      <c r="S47" s="55"/>
      <c r="T47" s="56"/>
      <c r="U47" s="56"/>
      <c r="V47" s="56"/>
      <c r="W47" s="56"/>
      <c r="X47" s="56"/>
      <c r="Y47" s="56"/>
      <c r="Z47" s="56"/>
    </row>
    <row r="48" spans="2:26" x14ac:dyDescent="0.25">
      <c r="B48" s="56"/>
      <c r="C48" s="56"/>
      <c r="D48" s="56"/>
      <c r="E48" s="56"/>
      <c r="F48" s="56"/>
      <c r="G48" s="56"/>
      <c r="H48" s="108"/>
      <c r="I48" s="109"/>
      <c r="J48" s="109"/>
      <c r="K48" s="56"/>
      <c r="L48" s="56"/>
      <c r="M48" s="56"/>
      <c r="N48" s="56"/>
      <c r="O48" s="56"/>
      <c r="P48" s="56"/>
      <c r="Q48" s="56"/>
      <c r="R48" s="55"/>
      <c r="S48" s="55"/>
      <c r="T48" s="56"/>
      <c r="U48" s="56"/>
      <c r="V48" s="56"/>
      <c r="W48" s="56"/>
      <c r="X48" s="56"/>
      <c r="Y48" s="56"/>
      <c r="Z48" s="56"/>
    </row>
    <row r="49" spans="2:26" x14ac:dyDescent="0.25">
      <c r="B49" s="56"/>
      <c r="C49" s="56"/>
      <c r="D49" s="56"/>
      <c r="E49" s="56"/>
      <c r="F49" s="56"/>
      <c r="G49" s="56"/>
      <c r="H49" s="108"/>
      <c r="I49" s="109"/>
      <c r="J49" s="109"/>
      <c r="K49" s="56"/>
      <c r="L49" s="56"/>
      <c r="M49" s="56"/>
      <c r="N49" s="56"/>
      <c r="O49" s="56"/>
      <c r="P49" s="56"/>
      <c r="Q49" s="56"/>
      <c r="R49" s="55"/>
      <c r="S49" s="55"/>
      <c r="T49" s="56"/>
      <c r="U49" s="56"/>
      <c r="V49" s="56"/>
      <c r="W49" s="56"/>
      <c r="X49" s="56"/>
      <c r="Y49" s="56"/>
      <c r="Z49" s="56"/>
    </row>
    <row r="50" spans="2:26" x14ac:dyDescent="0.25">
      <c r="B50" s="56"/>
      <c r="C50" s="56"/>
      <c r="D50" s="56"/>
      <c r="E50" s="56"/>
      <c r="F50" s="56"/>
      <c r="G50" s="56"/>
      <c r="H50" s="108"/>
      <c r="I50" s="109"/>
      <c r="J50" s="109"/>
      <c r="K50" s="56"/>
      <c r="L50" s="56"/>
      <c r="M50" s="56"/>
      <c r="N50" s="56"/>
      <c r="O50" s="56"/>
      <c r="P50" s="56"/>
      <c r="Q50" s="56"/>
      <c r="R50" s="55"/>
      <c r="S50" s="55"/>
      <c r="T50" s="56"/>
      <c r="U50" s="56"/>
      <c r="V50" s="56"/>
      <c r="W50" s="56"/>
      <c r="X50" s="56"/>
      <c r="Y50" s="56"/>
      <c r="Z50" s="56"/>
    </row>
    <row r="51" spans="2:26" x14ac:dyDescent="0.25">
      <c r="B51" s="56"/>
      <c r="C51" s="56"/>
      <c r="D51" s="56"/>
      <c r="E51" s="56"/>
      <c r="F51" s="56"/>
      <c r="G51" s="56"/>
      <c r="H51" s="108"/>
      <c r="I51" s="109"/>
      <c r="J51" s="109"/>
      <c r="K51" s="56"/>
      <c r="L51" s="56"/>
      <c r="M51" s="56"/>
      <c r="N51" s="56"/>
      <c r="O51" s="56"/>
      <c r="P51" s="56"/>
      <c r="Q51" s="56"/>
      <c r="R51" s="55"/>
      <c r="S51" s="55"/>
      <c r="T51" s="56"/>
      <c r="U51" s="56"/>
      <c r="V51" s="56"/>
      <c r="W51" s="56"/>
      <c r="X51" s="56"/>
      <c r="Y51" s="56"/>
      <c r="Z51" s="56"/>
    </row>
    <row r="52" spans="2:26" x14ac:dyDescent="0.25">
      <c r="B52" s="56"/>
      <c r="C52" s="56"/>
      <c r="D52" s="56"/>
      <c r="E52" s="56"/>
      <c r="F52" s="56"/>
      <c r="G52" s="56"/>
      <c r="H52" s="108"/>
      <c r="I52" s="109"/>
      <c r="J52" s="109"/>
      <c r="K52" s="56"/>
      <c r="L52" s="56"/>
      <c r="M52" s="56"/>
      <c r="N52" s="56"/>
      <c r="O52" s="56"/>
      <c r="P52" s="56"/>
      <c r="Q52" s="56"/>
      <c r="R52" s="55"/>
      <c r="S52" s="55"/>
      <c r="T52" s="56"/>
      <c r="U52" s="56"/>
      <c r="V52" s="56"/>
      <c r="W52" s="56"/>
      <c r="X52" s="56"/>
      <c r="Y52" s="56"/>
      <c r="Z52" s="56"/>
    </row>
    <row r="53" spans="2:26" x14ac:dyDescent="0.25">
      <c r="B53" s="56"/>
      <c r="C53" s="56"/>
      <c r="D53" s="56"/>
      <c r="E53" s="56"/>
      <c r="F53" s="56"/>
      <c r="G53" s="56"/>
      <c r="H53" s="108"/>
      <c r="I53" s="109"/>
      <c r="J53" s="109"/>
      <c r="K53" s="56"/>
      <c r="L53" s="56"/>
      <c r="M53" s="56"/>
      <c r="N53" s="56"/>
      <c r="O53" s="56"/>
      <c r="P53" s="56"/>
      <c r="Q53" s="56"/>
      <c r="R53" s="55"/>
      <c r="S53" s="55"/>
      <c r="T53" s="56"/>
      <c r="U53" s="56"/>
      <c r="V53" s="56"/>
      <c r="W53" s="56"/>
      <c r="X53" s="56"/>
      <c r="Y53" s="56"/>
      <c r="Z53" s="56"/>
    </row>
    <row r="54" spans="2:26" x14ac:dyDescent="0.25">
      <c r="B54" s="56"/>
      <c r="C54" s="56"/>
      <c r="D54" s="56"/>
      <c r="E54" s="56"/>
      <c r="F54" s="56"/>
      <c r="G54" s="56"/>
      <c r="H54" s="108"/>
      <c r="I54" s="109"/>
      <c r="J54" s="109"/>
      <c r="K54" s="56"/>
      <c r="L54" s="56"/>
      <c r="M54" s="56"/>
      <c r="N54" s="56"/>
      <c r="O54" s="56"/>
      <c r="P54" s="56"/>
      <c r="Q54" s="56"/>
      <c r="R54" s="55"/>
      <c r="S54" s="55"/>
      <c r="T54" s="56"/>
      <c r="U54" s="56"/>
      <c r="V54" s="56"/>
      <c r="W54" s="56"/>
      <c r="X54" s="56"/>
      <c r="Y54" s="56"/>
      <c r="Z54" s="56"/>
    </row>
    <row r="55" spans="2:26" x14ac:dyDescent="0.25">
      <c r="B55" s="56"/>
      <c r="C55" s="56"/>
      <c r="D55" s="56"/>
      <c r="E55" s="56"/>
      <c r="F55" s="56"/>
      <c r="G55" s="56"/>
      <c r="H55" s="108"/>
      <c r="I55" s="109"/>
      <c r="J55" s="109"/>
      <c r="K55" s="56"/>
      <c r="L55" s="56"/>
      <c r="M55" s="56"/>
      <c r="N55" s="56"/>
      <c r="O55" s="56"/>
      <c r="P55" s="56"/>
      <c r="Q55" s="56"/>
      <c r="R55" s="55"/>
      <c r="S55" s="55"/>
      <c r="T55" s="56"/>
      <c r="U55" s="56"/>
      <c r="V55" s="56"/>
      <c r="W55" s="56"/>
      <c r="X55" s="56"/>
      <c r="Y55" s="56"/>
      <c r="Z55" s="56"/>
    </row>
    <row r="56" spans="2:26" x14ac:dyDescent="0.25">
      <c r="B56" s="56"/>
      <c r="C56" s="56"/>
      <c r="D56" s="56"/>
      <c r="E56" s="56"/>
      <c r="F56" s="56"/>
      <c r="G56" s="56"/>
      <c r="H56" s="108"/>
      <c r="I56" s="109"/>
      <c r="J56" s="109"/>
      <c r="K56" s="56"/>
      <c r="L56" s="56"/>
      <c r="M56" s="56"/>
      <c r="N56" s="56"/>
      <c r="O56" s="56"/>
      <c r="P56" s="56"/>
      <c r="Q56" s="56"/>
      <c r="R56" s="55"/>
      <c r="S56" s="55"/>
      <c r="T56" s="56"/>
      <c r="U56" s="56"/>
      <c r="V56" s="56"/>
      <c r="W56" s="56"/>
      <c r="X56" s="56"/>
      <c r="Y56" s="56"/>
      <c r="Z56" s="56"/>
    </row>
    <row r="57" spans="2:26" x14ac:dyDescent="0.25">
      <c r="B57" s="56"/>
      <c r="C57" s="56"/>
      <c r="D57" s="56"/>
      <c r="E57" s="56"/>
      <c r="F57" s="56"/>
      <c r="G57" s="56"/>
      <c r="H57" s="108"/>
      <c r="I57" s="109"/>
      <c r="J57" s="109"/>
      <c r="K57" s="56"/>
      <c r="L57" s="56"/>
      <c r="M57" s="56"/>
      <c r="N57" s="56"/>
      <c r="O57" s="56"/>
      <c r="P57" s="56"/>
      <c r="Q57" s="56"/>
      <c r="R57" s="55"/>
      <c r="S57" s="55"/>
      <c r="T57" s="56"/>
      <c r="U57" s="56"/>
      <c r="V57" s="56"/>
      <c r="W57" s="56"/>
      <c r="X57" s="56"/>
      <c r="Y57" s="56"/>
      <c r="Z57" s="56"/>
    </row>
    <row r="58" spans="2:26" x14ac:dyDescent="0.25">
      <c r="B58" s="56"/>
      <c r="C58" s="56"/>
      <c r="D58" s="56"/>
      <c r="E58" s="56"/>
      <c r="F58" s="56"/>
      <c r="G58" s="56"/>
      <c r="H58" s="108"/>
      <c r="I58" s="109"/>
      <c r="J58" s="109"/>
      <c r="K58" s="56"/>
      <c r="L58" s="56"/>
      <c r="M58" s="56"/>
      <c r="N58" s="56"/>
      <c r="O58" s="56"/>
      <c r="P58" s="56"/>
      <c r="Q58" s="56"/>
      <c r="R58" s="55"/>
      <c r="S58" s="55"/>
      <c r="T58" s="56"/>
      <c r="U58" s="56"/>
      <c r="V58" s="56"/>
      <c r="W58" s="56"/>
      <c r="X58" s="56"/>
      <c r="Y58" s="56"/>
      <c r="Z58" s="56"/>
    </row>
    <row r="59" spans="2:26" x14ac:dyDescent="0.25">
      <c r="B59" s="56"/>
      <c r="C59" s="56"/>
      <c r="D59" s="56"/>
      <c r="E59" s="56"/>
      <c r="F59" s="56"/>
      <c r="G59" s="56"/>
      <c r="H59" s="108"/>
      <c r="I59" s="109"/>
      <c r="J59" s="109"/>
      <c r="K59" s="56"/>
      <c r="L59" s="56"/>
      <c r="M59" s="56"/>
      <c r="N59" s="56"/>
      <c r="O59" s="56"/>
      <c r="P59" s="56"/>
      <c r="Q59" s="56"/>
      <c r="R59" s="55"/>
      <c r="S59" s="55"/>
      <c r="T59" s="56"/>
      <c r="U59" s="56"/>
      <c r="V59" s="56"/>
      <c r="W59" s="56"/>
      <c r="X59" s="56"/>
      <c r="Y59" s="56"/>
      <c r="Z59" s="56"/>
    </row>
    <row r="60" spans="2:26" x14ac:dyDescent="0.25">
      <c r="B60" s="56"/>
      <c r="C60" s="56"/>
      <c r="D60" s="56"/>
      <c r="E60" s="56"/>
      <c r="F60" s="56"/>
      <c r="G60" s="56"/>
      <c r="H60" s="108"/>
      <c r="I60" s="109"/>
      <c r="J60" s="109"/>
      <c r="K60" s="56"/>
      <c r="L60" s="56"/>
      <c r="M60" s="56"/>
      <c r="N60" s="56"/>
      <c r="O60" s="56"/>
      <c r="P60" s="56"/>
      <c r="Q60" s="56"/>
      <c r="R60" s="55"/>
      <c r="S60" s="55"/>
      <c r="T60" s="56"/>
      <c r="U60" s="56"/>
      <c r="V60" s="56"/>
      <c r="W60" s="56"/>
      <c r="X60" s="56"/>
      <c r="Y60" s="56"/>
      <c r="Z60" s="56"/>
    </row>
    <row r="61" spans="2:26" x14ac:dyDescent="0.25">
      <c r="B61" s="56"/>
      <c r="C61" s="56"/>
      <c r="D61" s="56"/>
      <c r="E61" s="56"/>
      <c r="F61" s="56"/>
      <c r="G61" s="56"/>
      <c r="H61" s="108"/>
      <c r="I61" s="109"/>
      <c r="J61" s="109"/>
      <c r="K61" s="56"/>
      <c r="L61" s="56"/>
      <c r="M61" s="56"/>
      <c r="N61" s="56"/>
      <c r="O61" s="56"/>
      <c r="P61" s="56"/>
      <c r="Q61" s="56"/>
      <c r="R61" s="55"/>
      <c r="S61" s="55"/>
      <c r="T61" s="56"/>
      <c r="U61" s="56"/>
      <c r="V61" s="56"/>
      <c r="W61" s="56"/>
      <c r="X61" s="56"/>
      <c r="Y61" s="56"/>
      <c r="Z61" s="56"/>
    </row>
    <row r="62" spans="2:26" x14ac:dyDescent="0.25">
      <c r="B62" s="56"/>
      <c r="C62" s="56"/>
      <c r="D62" s="56"/>
      <c r="E62" s="56"/>
      <c r="F62" s="56"/>
      <c r="G62" s="56"/>
      <c r="H62" s="108"/>
      <c r="I62" s="109"/>
      <c r="J62" s="109"/>
      <c r="K62" s="56"/>
      <c r="L62" s="56"/>
      <c r="M62" s="56"/>
      <c r="N62" s="56"/>
      <c r="O62" s="56"/>
      <c r="P62" s="56"/>
      <c r="Q62" s="56"/>
      <c r="R62" s="55"/>
      <c r="S62" s="55"/>
      <c r="T62" s="56"/>
      <c r="U62" s="56"/>
      <c r="V62" s="56"/>
      <c r="W62" s="56"/>
      <c r="X62" s="56"/>
      <c r="Y62" s="56"/>
      <c r="Z62" s="56"/>
    </row>
    <row r="63" spans="2:26" x14ac:dyDescent="0.25">
      <c r="B63" s="56"/>
      <c r="C63" s="56"/>
      <c r="D63" s="56"/>
      <c r="E63" s="56"/>
      <c r="F63" s="56"/>
      <c r="G63" s="56"/>
      <c r="H63" s="108"/>
      <c r="I63" s="109"/>
      <c r="J63" s="109"/>
      <c r="K63" s="56"/>
      <c r="L63" s="56"/>
      <c r="M63" s="56"/>
      <c r="N63" s="56"/>
      <c r="O63" s="56"/>
      <c r="P63" s="56"/>
      <c r="Q63" s="56"/>
      <c r="R63" s="55"/>
      <c r="S63" s="55"/>
      <c r="T63" s="56"/>
      <c r="U63" s="56"/>
      <c r="V63" s="56"/>
      <c r="W63" s="56"/>
      <c r="X63" s="56"/>
      <c r="Y63" s="56"/>
      <c r="Z63" s="56"/>
    </row>
    <row r="64" spans="2:26" x14ac:dyDescent="0.25">
      <c r="B64" s="56"/>
      <c r="C64" s="56"/>
      <c r="D64" s="56"/>
      <c r="E64" s="56"/>
      <c r="F64" s="56"/>
      <c r="G64" s="56"/>
      <c r="H64" s="108"/>
      <c r="I64" s="109"/>
      <c r="J64" s="109"/>
      <c r="K64" s="56"/>
      <c r="L64" s="56"/>
      <c r="M64" s="56"/>
      <c r="N64" s="56"/>
      <c r="O64" s="56"/>
      <c r="P64" s="56"/>
      <c r="Q64" s="56"/>
      <c r="R64" s="55"/>
      <c r="S64" s="55"/>
      <c r="T64" s="56"/>
      <c r="U64" s="56"/>
      <c r="V64" s="56"/>
      <c r="W64" s="56"/>
      <c r="X64" s="56"/>
      <c r="Y64" s="56"/>
      <c r="Z64" s="56"/>
    </row>
    <row r="65" spans="2:26" x14ac:dyDescent="0.25">
      <c r="B65" s="56"/>
      <c r="C65" s="56"/>
      <c r="D65" s="56"/>
      <c r="E65" s="56"/>
      <c r="F65" s="56"/>
      <c r="G65" s="56"/>
      <c r="H65" s="108"/>
      <c r="I65" s="109"/>
      <c r="J65" s="109"/>
      <c r="K65" s="56"/>
      <c r="L65" s="56"/>
      <c r="M65" s="56"/>
      <c r="N65" s="56"/>
      <c r="O65" s="56"/>
      <c r="P65" s="56"/>
      <c r="Q65" s="56"/>
      <c r="R65" s="55"/>
      <c r="S65" s="55"/>
      <c r="T65" s="56"/>
      <c r="U65" s="56"/>
      <c r="V65" s="56"/>
      <c r="W65" s="56"/>
      <c r="X65" s="56"/>
      <c r="Y65" s="56"/>
      <c r="Z65" s="56"/>
    </row>
    <row r="66" spans="2:26" x14ac:dyDescent="0.25">
      <c r="B66" s="56"/>
      <c r="C66" s="56"/>
      <c r="D66" s="56"/>
      <c r="E66" s="56"/>
      <c r="F66" s="56"/>
      <c r="G66" s="56"/>
      <c r="H66" s="108"/>
      <c r="I66" s="109"/>
      <c r="J66" s="109"/>
      <c r="K66" s="56"/>
      <c r="L66" s="56"/>
      <c r="M66" s="56"/>
      <c r="N66" s="56"/>
      <c r="O66" s="56"/>
      <c r="P66" s="56"/>
      <c r="Q66" s="56"/>
      <c r="R66" s="55"/>
      <c r="S66" s="55"/>
      <c r="T66" s="56"/>
      <c r="U66" s="56"/>
      <c r="V66" s="56"/>
      <c r="W66" s="56"/>
      <c r="X66" s="56"/>
      <c r="Y66" s="56"/>
      <c r="Z66" s="56"/>
    </row>
    <row r="67" spans="2:26" x14ac:dyDescent="0.25">
      <c r="B67" s="56"/>
      <c r="C67" s="56"/>
      <c r="D67" s="56"/>
      <c r="E67" s="56"/>
      <c r="F67" s="56"/>
      <c r="G67" s="56"/>
      <c r="H67" s="108"/>
      <c r="I67" s="109"/>
      <c r="J67" s="109"/>
      <c r="K67" s="56"/>
      <c r="L67" s="56"/>
      <c r="M67" s="56"/>
      <c r="N67" s="56"/>
      <c r="O67" s="56"/>
      <c r="P67" s="56"/>
      <c r="Q67" s="56"/>
      <c r="R67" s="55"/>
      <c r="S67" s="55"/>
      <c r="T67" s="56"/>
      <c r="U67" s="56"/>
      <c r="V67" s="56"/>
      <c r="W67" s="56"/>
      <c r="X67" s="56"/>
      <c r="Y67" s="56"/>
      <c r="Z67" s="56"/>
    </row>
    <row r="68" spans="2:26" x14ac:dyDescent="0.25">
      <c r="B68" s="56"/>
      <c r="C68" s="56"/>
      <c r="D68" s="56"/>
      <c r="E68" s="56"/>
      <c r="F68" s="56"/>
      <c r="G68" s="56"/>
      <c r="H68" s="108"/>
      <c r="I68" s="109"/>
      <c r="J68" s="109"/>
      <c r="K68" s="56"/>
      <c r="L68" s="56"/>
      <c r="M68" s="56"/>
      <c r="N68" s="56"/>
      <c r="O68" s="56"/>
      <c r="P68" s="56"/>
      <c r="Q68" s="56"/>
      <c r="R68" s="55"/>
      <c r="S68" s="55"/>
      <c r="T68" s="56"/>
      <c r="U68" s="56"/>
      <c r="V68" s="56"/>
      <c r="W68" s="56"/>
      <c r="X68" s="56"/>
      <c r="Y68" s="56"/>
      <c r="Z68" s="56"/>
    </row>
    <row r="69" spans="2:26" x14ac:dyDescent="0.25">
      <c r="R69" s="55"/>
      <c r="S69" s="55"/>
      <c r="T69" s="56"/>
      <c r="U69" s="56"/>
      <c r="V69" s="56"/>
      <c r="W69" s="56"/>
      <c r="X69" s="56"/>
      <c r="Y69" s="56"/>
      <c r="Z69" s="56"/>
    </row>
  </sheetData>
  <sheetProtection algorithmName="SHA-512" hashValue="+Dyh8x5d/ZSkXyQKy8Prn8DKT45FgVHC6OVouArLFb2u7A1MsyZJiLFYs2SjP3B1piO2uDd9Q8bBEXQ5P3aEiA==" saltValue="Bpu5fI1/ioydX8pAANQVwA==" spinCount="100000" sheet="1" selectLockedCells="1"/>
  <mergeCells count="14">
    <mergeCell ref="H12:J12"/>
    <mergeCell ref="L12:Q12"/>
    <mergeCell ref="H13:J13"/>
    <mergeCell ref="B34:Q34"/>
    <mergeCell ref="B7:G7"/>
    <mergeCell ref="H7:Q7"/>
    <mergeCell ref="B9:C13"/>
    <mergeCell ref="D9:D13"/>
    <mergeCell ref="E9:E13"/>
    <mergeCell ref="F9:F13"/>
    <mergeCell ref="G9:J11"/>
    <mergeCell ref="L9:Q9"/>
    <mergeCell ref="L10:Q10"/>
    <mergeCell ref="L11:Q11"/>
  </mergeCells>
  <pageMargins left="0.7" right="0.7" top="0.78740157499999996" bottom="0.78740157499999996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4" r:id="rId4" name="Drop Down 2">
              <controlPr defaultSize="0" autoLine="0" autoPict="0">
                <anchor moveWithCells="1">
                  <from>
                    <xdr:col>28</xdr:col>
                    <xdr:colOff>438150</xdr:colOff>
                    <xdr:row>68</xdr:row>
                    <xdr:rowOff>38100</xdr:rowOff>
                  </from>
                  <to>
                    <xdr:col>29</xdr:col>
                    <xdr:colOff>523875</xdr:colOff>
                    <xdr:row>69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showGridLines="0" showRowColHeaders="0" zoomScaleNormal="100" workbookViewId="0">
      <selection activeCell="F9" sqref="F9"/>
    </sheetView>
  </sheetViews>
  <sheetFormatPr baseColWidth="10" defaultRowHeight="15" x14ac:dyDescent="0.25"/>
  <cols>
    <col min="1" max="1" width="2.42578125" style="56" customWidth="1"/>
    <col min="2" max="4" width="11.42578125" style="56"/>
    <col min="5" max="5" width="18" style="56" customWidth="1"/>
    <col min="6" max="6" width="11.42578125" style="56"/>
    <col min="7" max="7" width="5.28515625" style="56" customWidth="1"/>
    <col min="8" max="16384" width="11.42578125" style="56"/>
  </cols>
  <sheetData>
    <row r="2" spans="2:13" ht="15.75" x14ac:dyDescent="0.25">
      <c r="B2" s="160" t="s">
        <v>80</v>
      </c>
    </row>
    <row r="3" spans="2:13" x14ac:dyDescent="0.25">
      <c r="B3" s="161"/>
    </row>
    <row r="4" spans="2:13" x14ac:dyDescent="0.25">
      <c r="B4" s="162" t="s">
        <v>86</v>
      </c>
    </row>
    <row r="5" spans="2:13" x14ac:dyDescent="0.25">
      <c r="B5" s="162" t="s">
        <v>87</v>
      </c>
    </row>
    <row r="6" spans="2:13" x14ac:dyDescent="0.25">
      <c r="B6" s="161"/>
    </row>
    <row r="7" spans="2:13" x14ac:dyDescent="0.25">
      <c r="B7" s="168" t="s">
        <v>84</v>
      </c>
      <c r="C7" s="169"/>
      <c r="D7" s="169"/>
      <c r="E7" s="169"/>
      <c r="F7" s="169"/>
      <c r="G7" s="170"/>
    </row>
    <row r="8" spans="2:13" ht="15.75" thickBot="1" x14ac:dyDescent="0.3">
      <c r="B8" s="171"/>
      <c r="C8" s="172"/>
      <c r="D8" s="172"/>
      <c r="E8" s="172"/>
      <c r="F8" s="172"/>
      <c r="G8" s="173"/>
    </row>
    <row r="9" spans="2:13" ht="17.25" thickBot="1" x14ac:dyDescent="0.3">
      <c r="B9" s="174" t="s">
        <v>83</v>
      </c>
      <c r="C9" s="172"/>
      <c r="D9" s="172"/>
      <c r="E9" s="172"/>
      <c r="F9" s="167"/>
      <c r="G9" s="173"/>
    </row>
    <row r="10" spans="2:13" ht="15.75" thickBot="1" x14ac:dyDescent="0.3">
      <c r="B10" s="174"/>
      <c r="C10" s="172"/>
      <c r="D10" s="172"/>
      <c r="E10" s="172"/>
      <c r="F10" s="172"/>
      <c r="G10" s="173"/>
    </row>
    <row r="11" spans="2:13" ht="16.5" thickBot="1" x14ac:dyDescent="0.3">
      <c r="B11" s="174" t="s">
        <v>88</v>
      </c>
      <c r="C11" s="172"/>
      <c r="D11" s="172"/>
      <c r="E11" s="172"/>
      <c r="F11" s="167"/>
      <c r="G11" s="173"/>
    </row>
    <row r="12" spans="2:13" ht="15.75" thickBot="1" x14ac:dyDescent="0.3">
      <c r="B12" s="174"/>
      <c r="C12" s="172"/>
      <c r="D12" s="172"/>
      <c r="E12" s="172"/>
      <c r="F12" s="172"/>
      <c r="G12" s="173"/>
    </row>
    <row r="13" spans="2:13" ht="16.5" thickBot="1" x14ac:dyDescent="0.3">
      <c r="B13" s="174" t="s">
        <v>81</v>
      </c>
      <c r="C13" s="172"/>
      <c r="D13" s="172"/>
      <c r="E13" s="172"/>
      <c r="F13" s="167"/>
      <c r="G13" s="173"/>
    </row>
    <row r="14" spans="2:13" ht="15.75" x14ac:dyDescent="0.25">
      <c r="B14" s="175"/>
      <c r="C14" s="176"/>
      <c r="D14" s="176"/>
      <c r="E14" s="176"/>
      <c r="F14" s="177"/>
      <c r="G14" s="178"/>
    </row>
    <row r="15" spans="2:13" ht="15.75" x14ac:dyDescent="0.25">
      <c r="B15" s="162"/>
      <c r="F15" s="163"/>
      <c r="K15" s="55"/>
      <c r="L15" s="55"/>
      <c r="M15" s="55"/>
    </row>
    <row r="16" spans="2:13" x14ac:dyDescent="0.25">
      <c r="B16" s="179"/>
      <c r="C16" s="169"/>
      <c r="D16" s="169"/>
      <c r="E16" s="169"/>
      <c r="F16" s="169"/>
      <c r="G16" s="170"/>
      <c r="K16" s="55"/>
      <c r="L16" s="55"/>
      <c r="M16" s="55"/>
    </row>
    <row r="17" spans="2:13" ht="19.5" thickBot="1" x14ac:dyDescent="0.3">
      <c r="B17" s="180" t="s">
        <v>79</v>
      </c>
      <c r="C17" s="172"/>
      <c r="D17" s="172"/>
      <c r="E17" s="172"/>
      <c r="F17" s="182" t="str">
        <f>IF(F13="","",F9/F11*F13/24)</f>
        <v/>
      </c>
      <c r="G17" s="173"/>
      <c r="K17" s="55"/>
      <c r="L17" s="55"/>
      <c r="M17" s="55"/>
    </row>
    <row r="18" spans="2:13" ht="15.75" thickTop="1" x14ac:dyDescent="0.25">
      <c r="B18" s="181" t="s">
        <v>85</v>
      </c>
      <c r="C18" s="176"/>
      <c r="D18" s="176"/>
      <c r="E18" s="176"/>
      <c r="F18" s="176"/>
      <c r="G18" s="178"/>
      <c r="K18" s="55"/>
      <c r="L18" s="55"/>
      <c r="M18" s="55"/>
    </row>
    <row r="19" spans="2:13" x14ac:dyDescent="0.25">
      <c r="K19" s="55"/>
      <c r="M19" s="55"/>
    </row>
    <row r="20" spans="2:13" x14ac:dyDescent="0.25">
      <c r="L20" s="186"/>
    </row>
    <row r="21" spans="2:13" s="186" customFormat="1" x14ac:dyDescent="0.25">
      <c r="B21" s="184" t="s">
        <v>89</v>
      </c>
      <c r="C21" s="185"/>
      <c r="D21" s="185"/>
      <c r="E21" s="185"/>
      <c r="F21" s="185"/>
      <c r="G21" s="185"/>
      <c r="H21" s="185"/>
      <c r="I21" s="185"/>
      <c r="J21" s="185"/>
      <c r="K21" s="185"/>
    </row>
    <row r="22" spans="2:13" s="186" customFormat="1" x14ac:dyDescent="0.25">
      <c r="B22" s="187" t="s">
        <v>90</v>
      </c>
      <c r="C22" s="185"/>
      <c r="D22" s="185"/>
      <c r="E22" s="185"/>
      <c r="F22" s="185"/>
      <c r="G22" s="185"/>
      <c r="H22" s="185"/>
      <c r="I22" s="185"/>
      <c r="J22" s="185"/>
      <c r="K22" s="185"/>
    </row>
    <row r="23" spans="2:13" s="186" customFormat="1" x14ac:dyDescent="0.25">
      <c r="B23" s="187" t="s">
        <v>93</v>
      </c>
      <c r="C23" s="185"/>
      <c r="D23" s="185"/>
      <c r="E23" s="185"/>
      <c r="F23" s="185"/>
      <c r="G23" s="185"/>
      <c r="H23" s="185"/>
      <c r="I23" s="185"/>
      <c r="J23" s="185"/>
      <c r="K23" s="185"/>
    </row>
    <row r="24" spans="2:13" s="186" customFormat="1" x14ac:dyDescent="0.25">
      <c r="B24" s="187" t="s">
        <v>94</v>
      </c>
      <c r="C24" s="185"/>
      <c r="D24" s="185"/>
      <c r="E24" s="185"/>
      <c r="F24" s="185"/>
      <c r="G24" s="185"/>
      <c r="H24" s="185"/>
      <c r="I24" s="185"/>
      <c r="J24" s="185"/>
      <c r="K24" s="185"/>
    </row>
    <row r="25" spans="2:13" s="186" customFormat="1" x14ac:dyDescent="0.25">
      <c r="B25" s="187"/>
      <c r="C25" s="185"/>
      <c r="D25" s="185"/>
      <c r="E25" s="185"/>
      <c r="F25" s="185"/>
      <c r="G25" s="185"/>
      <c r="H25" s="185"/>
      <c r="I25" s="185"/>
      <c r="J25" s="185"/>
      <c r="K25" s="185"/>
      <c r="L25" s="56"/>
    </row>
    <row r="26" spans="2:13" x14ac:dyDescent="0.25">
      <c r="B26" s="164" t="s">
        <v>92</v>
      </c>
      <c r="C26" s="165"/>
      <c r="D26" s="165"/>
      <c r="E26" s="165"/>
      <c r="F26" s="165"/>
      <c r="G26" s="165"/>
      <c r="H26" s="165"/>
      <c r="I26" s="165"/>
      <c r="J26" s="165"/>
    </row>
    <row r="27" spans="2:13" x14ac:dyDescent="0.25">
      <c r="B27" s="166" t="s">
        <v>91</v>
      </c>
      <c r="C27" s="165"/>
      <c r="D27" s="165"/>
      <c r="E27" s="165"/>
      <c r="F27" s="165"/>
      <c r="G27" s="165"/>
      <c r="H27" s="165"/>
      <c r="I27" s="165"/>
      <c r="J27" s="165"/>
    </row>
    <row r="28" spans="2:13" x14ac:dyDescent="0.25">
      <c r="B28" s="164"/>
      <c r="C28" s="165"/>
      <c r="D28" s="165"/>
      <c r="E28" s="165"/>
      <c r="F28" s="165"/>
      <c r="G28" s="165"/>
      <c r="H28" s="165"/>
      <c r="I28" s="165"/>
      <c r="J28" s="165"/>
    </row>
    <row r="29" spans="2:13" x14ac:dyDescent="0.25">
      <c r="C29" s="165"/>
      <c r="D29" s="165"/>
      <c r="E29" s="165"/>
      <c r="F29" s="165"/>
      <c r="G29" s="165"/>
      <c r="H29" s="165"/>
      <c r="I29" s="165"/>
      <c r="J29" s="165"/>
    </row>
    <row r="30" spans="2:13" x14ac:dyDescent="0.25">
      <c r="C30" s="165"/>
      <c r="D30" s="165"/>
      <c r="E30" s="165"/>
      <c r="F30" s="165"/>
      <c r="G30" s="165"/>
      <c r="H30" s="165"/>
      <c r="I30" s="165"/>
      <c r="J30" s="165"/>
    </row>
  </sheetData>
  <sheetProtection algorithmName="SHA-512" hashValue="K8BsP+DQe32uBGQIZtcd9MBJt5Q0qjkXIx6zfJCCnohaAvdGuD8QTryc0ZwD5FTp3uz6eD5MFW63KkVdXU1Ugw==" saltValue="lgz4Qg6KHIpz7sWzf3u4zA==" spinCount="100000"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Erfassungsbogen A (OHNE DPL)</vt:lpstr>
      <vt:lpstr>Erfassungsbogen B (MIT DPL)</vt:lpstr>
      <vt:lpstr>Urlaub &amp; Fehlzeiten</vt:lpstr>
      <vt:lpstr>Anteilige Sollarbeitszeit</vt:lpstr>
      <vt:lpstr>'Erfassungsbogen A (OHNE DPL)'!Druckbereich</vt:lpstr>
      <vt:lpstr>'Erfassungsbogen B (MIT DPL)'!Druckbereich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Scharf.David</dc:creator>
  <cp:lastModifiedBy>Scharf.David</cp:lastModifiedBy>
  <cp:lastPrinted>2017-12-07T09:16:36Z</cp:lastPrinted>
  <dcterms:created xsi:type="dcterms:W3CDTF">2017-01-16T10:47:39Z</dcterms:created>
  <dcterms:modified xsi:type="dcterms:W3CDTF">2017-12-18T15:48:06Z</dcterms:modified>
</cp:coreProperties>
</file>