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rittmittelabteilung FB 16\AG Vollkostenrechnung\Kalkulation\Kalkulationstool_Visitenbasiert\"/>
    </mc:Choice>
  </mc:AlternateContent>
  <bookViews>
    <workbookView xWindow="240" yWindow="105" windowWidth="18780" windowHeight="11895" firstSheet="1" activeTab="2"/>
  </bookViews>
  <sheets>
    <sheet name="Faktenblatt_Anleitung" sheetId="10" r:id="rId1"/>
    <sheet name="Zusammenfassung_Kalkulation" sheetId="5" r:id="rId2"/>
    <sheet name="Berechnung_Personalsätze" sheetId="13" r:id="rId3"/>
    <sheet name="Teil_1_klinische_Studien" sheetId="6" r:id="rId4"/>
    <sheet name="Teil_2_Sachkostenpl._alternativ" sheetId="7" r:id="rId5"/>
    <sheet name="Teil_3_Investitionenplanung" sheetId="12" r:id="rId6"/>
  </sheets>
  <definedNames>
    <definedName name="bitte_auswählen">#REF!</definedName>
    <definedName name="_xlnm.Print_Area" localSheetId="0">Faktenblatt_Anleitung!$A$1:$F$110</definedName>
    <definedName name="_xlnm.Print_Area" localSheetId="3">Teil_1_klinische_Studien!$A$1:$L$51</definedName>
    <definedName name="_xlnm.Print_Area" localSheetId="4">Teil_2_Sachkostenpl._alternativ!$A$1:$B$62</definedName>
    <definedName name="_xlnm.Print_Area" localSheetId="5">Teil_3_Investitionenplanung!$A$1:$B$31</definedName>
    <definedName name="_xlnm.Print_Area" localSheetId="1">Zusammenfassung_Kalkulation!$A$1:$D$86</definedName>
    <definedName name="Personaldurchschnittssätze">#REF!</definedName>
  </definedNames>
  <calcPr calcId="162913"/>
</workbook>
</file>

<file path=xl/calcChain.xml><?xml version="1.0" encoding="utf-8"?>
<calcChain xmlns="http://schemas.openxmlformats.org/spreadsheetml/2006/main">
  <c r="E34" i="6" l="1"/>
  <c r="E44" i="6"/>
  <c r="I34" i="5"/>
  <c r="E47" i="6" l="1"/>
  <c r="C31" i="5" s="1"/>
  <c r="D5" i="13"/>
  <c r="E5" i="13" s="1"/>
  <c r="I29" i="5" s="1"/>
  <c r="D6" i="13"/>
  <c r="E6" i="13" s="1"/>
  <c r="I30" i="5" s="1"/>
  <c r="D7" i="13"/>
  <c r="E7" i="13" s="1"/>
  <c r="I31" i="5" s="1"/>
  <c r="D8" i="13"/>
  <c r="E8" i="13" s="1"/>
  <c r="I32" i="5" s="1"/>
  <c r="D9" i="13"/>
  <c r="E9" i="13" s="1"/>
  <c r="I33" i="5" s="1"/>
  <c r="D4" i="13"/>
  <c r="E4" i="13" s="1"/>
  <c r="I28" i="5" s="1"/>
  <c r="J31" i="5" l="1"/>
  <c r="K31" i="5" s="1"/>
  <c r="L31" i="5" s="1"/>
  <c r="M31" i="5" s="1"/>
  <c r="N31" i="5" s="1"/>
  <c r="O31" i="5" s="1"/>
  <c r="P31" i="5" s="1"/>
  <c r="Q31" i="5" s="1"/>
  <c r="R31" i="5" s="1"/>
  <c r="S31" i="5" s="1"/>
  <c r="T31" i="5" s="1"/>
  <c r="C62" i="7"/>
  <c r="T23" i="5" l="1"/>
  <c r="T24" i="5"/>
  <c r="P23" i="5"/>
  <c r="Q23" i="5"/>
  <c r="R23" i="5"/>
  <c r="S23" i="5"/>
  <c r="P24" i="5"/>
  <c r="Q24" i="5"/>
  <c r="R24" i="5"/>
  <c r="S24" i="5"/>
  <c r="Q25" i="5" l="1"/>
  <c r="P25" i="5"/>
  <c r="T25" i="5"/>
  <c r="R25" i="5"/>
  <c r="S25" i="5"/>
  <c r="N23" i="5"/>
  <c r="O23" i="5"/>
  <c r="N24" i="5"/>
  <c r="O24" i="5"/>
  <c r="M23" i="5"/>
  <c r="M24" i="5"/>
  <c r="O25" i="5" l="1"/>
  <c r="M25" i="5"/>
  <c r="N25" i="5"/>
  <c r="L24" i="5"/>
  <c r="K24" i="5"/>
  <c r="L23" i="5"/>
  <c r="K23" i="5"/>
  <c r="H23" i="5"/>
  <c r="B17" i="5"/>
  <c r="J23" i="5"/>
  <c r="I23" i="5"/>
  <c r="I24" i="5"/>
  <c r="J34" i="5"/>
  <c r="K34" i="5" s="1"/>
  <c r="L34" i="5" s="1"/>
  <c r="M34" i="5" s="1"/>
  <c r="N34" i="5" s="1"/>
  <c r="O34" i="5" s="1"/>
  <c r="P34" i="5" s="1"/>
  <c r="Q34" i="5" s="1"/>
  <c r="R34" i="5" s="1"/>
  <c r="S34" i="5" s="1"/>
  <c r="T34" i="5" s="1"/>
  <c r="J24" i="5"/>
  <c r="H24" i="5"/>
  <c r="K25" i="5" l="1"/>
  <c r="L25" i="5"/>
  <c r="J25" i="5"/>
  <c r="I25" i="5"/>
  <c r="H25" i="5"/>
  <c r="J29" i="5"/>
  <c r="K29" i="5" s="1"/>
  <c r="L29" i="5" s="1"/>
  <c r="M29" i="5" s="1"/>
  <c r="N29" i="5" s="1"/>
  <c r="O29" i="5" s="1"/>
  <c r="P29" i="5" s="1"/>
  <c r="Q29" i="5" s="1"/>
  <c r="R29" i="5" s="1"/>
  <c r="S29" i="5" s="1"/>
  <c r="T29" i="5" s="1"/>
  <c r="J33" i="5"/>
  <c r="K33" i="5" s="1"/>
  <c r="L33" i="5" s="1"/>
  <c r="M33" i="5" s="1"/>
  <c r="N33" i="5" s="1"/>
  <c r="O33" i="5" s="1"/>
  <c r="P33" i="5" s="1"/>
  <c r="Q33" i="5" s="1"/>
  <c r="R33" i="5" s="1"/>
  <c r="S33" i="5" s="1"/>
  <c r="T33" i="5" s="1"/>
  <c r="J32" i="5"/>
  <c r="K32" i="5" s="1"/>
  <c r="L32" i="5" s="1"/>
  <c r="M32" i="5" s="1"/>
  <c r="N32" i="5" s="1"/>
  <c r="O32" i="5" s="1"/>
  <c r="P32" i="5" s="1"/>
  <c r="Q32" i="5" s="1"/>
  <c r="R32" i="5" s="1"/>
  <c r="S32" i="5" s="1"/>
  <c r="T32" i="5" s="1"/>
  <c r="J28" i="5"/>
  <c r="K28" i="5" s="1"/>
  <c r="L28" i="5" s="1"/>
  <c r="M28" i="5" s="1"/>
  <c r="N28" i="5" s="1"/>
  <c r="O28" i="5" s="1"/>
  <c r="P28" i="5" s="1"/>
  <c r="Q28" i="5" s="1"/>
  <c r="R28" i="5" s="1"/>
  <c r="S28" i="5" s="1"/>
  <c r="T28" i="5" s="1"/>
  <c r="J30" i="5"/>
  <c r="K30" i="5" s="1"/>
  <c r="L30" i="5" s="1"/>
  <c r="M30" i="5" s="1"/>
  <c r="N30" i="5" s="1"/>
  <c r="O30" i="5" s="1"/>
  <c r="P30" i="5" s="1"/>
  <c r="Q30" i="5" s="1"/>
  <c r="R30" i="5" s="1"/>
  <c r="S30" i="5" s="1"/>
  <c r="T30" i="5" s="1"/>
  <c r="B31" i="5" l="1"/>
  <c r="D31" i="5" s="1"/>
  <c r="B29" i="5"/>
  <c r="B34" i="5"/>
  <c r="B30" i="5"/>
  <c r="B28" i="5"/>
  <c r="B33" i="5"/>
  <c r="B32" i="5"/>
  <c r="C44" i="6"/>
  <c r="D44" i="6"/>
  <c r="F44" i="6"/>
  <c r="G44" i="6"/>
  <c r="H44" i="6"/>
  <c r="I44" i="6"/>
  <c r="B44" i="6"/>
  <c r="C34" i="6"/>
  <c r="D34" i="6"/>
  <c r="F34" i="6"/>
  <c r="G34" i="6"/>
  <c r="H34" i="6"/>
  <c r="I34" i="6"/>
  <c r="K34" i="6"/>
  <c r="L34" i="6"/>
  <c r="B34" i="6"/>
  <c r="J6" i="6" l="1"/>
  <c r="J42" i="6"/>
  <c r="D24" i="5"/>
  <c r="J43" i="6"/>
  <c r="J17" i="6"/>
  <c r="J21" i="6"/>
  <c r="J25" i="6"/>
  <c r="J29" i="6"/>
  <c r="J33" i="6"/>
  <c r="J27" i="6"/>
  <c r="J13" i="6"/>
  <c r="J41" i="6"/>
  <c r="J16" i="6"/>
  <c r="J24" i="6"/>
  <c r="J28" i="6"/>
  <c r="J12" i="6"/>
  <c r="J39" i="6"/>
  <c r="J38" i="6"/>
  <c r="J18" i="6"/>
  <c r="J22" i="6"/>
  <c r="J26" i="6"/>
  <c r="J30" i="6"/>
  <c r="J14" i="6"/>
  <c r="J40" i="6"/>
  <c r="J15" i="6"/>
  <c r="J19" i="6"/>
  <c r="J23" i="6"/>
  <c r="J31" i="6"/>
  <c r="J20" i="6"/>
  <c r="J32" i="6"/>
  <c r="I47" i="6"/>
  <c r="B3" i="7" s="1"/>
  <c r="G47" i="6"/>
  <c r="C33" i="5" s="1"/>
  <c r="H47" i="6"/>
  <c r="C34" i="5" s="1"/>
  <c r="C47" i="6"/>
  <c r="C29" i="5" s="1"/>
  <c r="B47" i="6"/>
  <c r="C28" i="5" s="1"/>
  <c r="F47" i="6"/>
  <c r="C32" i="5" s="1"/>
  <c r="D47" i="6"/>
  <c r="C30" i="5" s="1"/>
  <c r="D55" i="5"/>
  <c r="D74" i="5"/>
  <c r="D73" i="5"/>
  <c r="B31" i="12"/>
  <c r="B14" i="7"/>
  <c r="B59" i="7"/>
  <c r="D53" i="5" s="1"/>
  <c r="B26" i="7"/>
  <c r="D47" i="5" s="1"/>
  <c r="B19" i="12"/>
  <c r="B44" i="7"/>
  <c r="D51" i="5" s="1"/>
  <c r="B35" i="7"/>
  <c r="D49" i="5" s="1"/>
  <c r="D61" i="5" l="1"/>
  <c r="C19" i="12"/>
  <c r="E24" i="5"/>
  <c r="D87" i="5"/>
  <c r="D63" i="5"/>
  <c r="D65" i="5" s="1"/>
  <c r="D31" i="12"/>
  <c r="D41" i="5"/>
  <c r="C3" i="7"/>
  <c r="D45" i="5"/>
  <c r="D43" i="5" s="1"/>
  <c r="B4" i="7"/>
  <c r="C4" i="7" s="1"/>
  <c r="D90" i="5" s="1"/>
  <c r="D58" i="5" l="1"/>
  <c r="J44" i="6"/>
  <c r="D89" i="5" s="1"/>
  <c r="J34" i="6"/>
  <c r="D88" i="5" l="1"/>
  <c r="J47" i="6"/>
  <c r="D30" i="5"/>
  <c r="D34" i="5"/>
  <c r="D32" i="5"/>
  <c r="D33" i="5"/>
  <c r="D29" i="5"/>
  <c r="D28" i="5"/>
  <c r="D91" i="5" l="1"/>
  <c r="D36" i="5"/>
  <c r="D37" i="5" l="1"/>
  <c r="D38" i="5" s="1"/>
  <c r="D67" i="5" s="1"/>
  <c r="D68" i="5" s="1"/>
  <c r="D70" i="5" s="1"/>
  <c r="D92" i="5"/>
  <c r="D93" i="5" s="1"/>
  <c r="D97" i="5" s="1"/>
  <c r="D71" i="5" l="1"/>
  <c r="D75" i="5" s="1"/>
  <c r="D76" i="5" l="1"/>
  <c r="D79" i="5" s="1"/>
  <c r="D83" i="5" s="1"/>
</calcChain>
</file>

<file path=xl/sharedStrings.xml><?xml version="1.0" encoding="utf-8"?>
<sst xmlns="http://schemas.openxmlformats.org/spreadsheetml/2006/main" count="364" uniqueCount="298">
  <si>
    <t xml:space="preserve">Projektbezeichnung </t>
  </si>
  <si>
    <t>von</t>
  </si>
  <si>
    <t>bis</t>
  </si>
  <si>
    <t>Projektlaufzeit</t>
  </si>
  <si>
    <t>Projektlaufzeit in Monaten</t>
  </si>
  <si>
    <t>Schema zur Vollkostenberechnung</t>
  </si>
  <si>
    <t>Kalkulation der einzelnen Positionen</t>
  </si>
  <si>
    <t>Sacheinzelkosten (projektfinanziert)</t>
  </si>
  <si>
    <t>Dienstleistungen</t>
  </si>
  <si>
    <t>Sonstige Ausgaben</t>
  </si>
  <si>
    <r>
      <t>S</t>
    </r>
    <r>
      <rPr>
        <i/>
        <sz val="10"/>
        <rFont val="Arial"/>
        <family val="2"/>
      </rPr>
      <t xml:space="preserve"> </t>
    </r>
    <r>
      <rPr>
        <b/>
        <i/>
        <sz val="11"/>
        <rFont val="Arial"/>
        <family val="2"/>
      </rPr>
      <t>der Sacheinzelkosten (projektfinanziert)</t>
    </r>
  </si>
  <si>
    <t>Anschaffungs-
kosten (netto)</t>
  </si>
  <si>
    <t>+ gesetzliche Umsatzsteuer (19%)</t>
  </si>
  <si>
    <t>Sektion</t>
  </si>
  <si>
    <t>Investitionen</t>
  </si>
  <si>
    <t>Summe Materialaufwand</t>
  </si>
  <si>
    <t>Summe Kosten für Dienstleistungen</t>
  </si>
  <si>
    <t>Summe Kosten für Geschäftsbedarf</t>
  </si>
  <si>
    <t>Summe Reisekosten</t>
  </si>
  <si>
    <t>Summe Sonstige Ausgaben</t>
  </si>
  <si>
    <t>Investition</t>
  </si>
  <si>
    <t>Summe Investitionen (GWG)</t>
  </si>
  <si>
    <t>Summe Investitionen &gt; 410 €</t>
  </si>
  <si>
    <t>Gesamtkosten (netto)</t>
  </si>
  <si>
    <t>Kostenstelle</t>
  </si>
  <si>
    <t>Projektverantwortlicher</t>
  </si>
  <si>
    <t>Auftraggeber</t>
  </si>
  <si>
    <t>+ Gemeinkostenzuschlag</t>
  </si>
  <si>
    <r>
      <t xml:space="preserve">Selbstkosten </t>
    </r>
    <r>
      <rPr>
        <b/>
        <sz val="10"/>
        <rFont val="Arial"/>
        <family val="2"/>
      </rPr>
      <t>(Herstellkosten + Gemeinkosten)</t>
    </r>
  </si>
  <si>
    <r>
      <t xml:space="preserve">S </t>
    </r>
    <r>
      <rPr>
        <b/>
        <sz val="12"/>
        <rFont val="Arial"/>
        <family val="2"/>
      </rPr>
      <t xml:space="preserve">Nettopreis  </t>
    </r>
    <r>
      <rPr>
        <b/>
        <sz val="10"/>
        <rFont val="Arial"/>
        <family val="2"/>
      </rPr>
      <t>(Selbstkosten + Gewinnzuschlag)</t>
    </r>
  </si>
  <si>
    <t>Medizin</t>
  </si>
  <si>
    <t>Follow up</t>
  </si>
  <si>
    <t>Verbrauchsmaterial</t>
  </si>
  <si>
    <t>Geschäftsbedarf (Büromaterial etc.)</t>
  </si>
  <si>
    <t>Literatur</t>
  </si>
  <si>
    <t>Tierhaltung</t>
  </si>
  <si>
    <t>Dienstreisen Inland</t>
  </si>
  <si>
    <t>Dienstreisen Ausland</t>
  </si>
  <si>
    <t>Mieten</t>
  </si>
  <si>
    <t>Publikationskosten</t>
  </si>
  <si>
    <t>sonst. Aufwendungen</t>
  </si>
  <si>
    <t>Material (Roh-, Hilfs- u. Betriebsstoffe)</t>
  </si>
  <si>
    <t>Forschungsunterstützende Einrichtungen</t>
  </si>
  <si>
    <t>Labor</t>
  </si>
  <si>
    <t>Bildgebung</t>
  </si>
  <si>
    <t>Radiologie</t>
  </si>
  <si>
    <t>Pathologie</t>
  </si>
  <si>
    <t>CTCN</t>
  </si>
  <si>
    <r>
      <t>S</t>
    </r>
    <r>
      <rPr>
        <b/>
        <i/>
        <sz val="11"/>
        <rFont val="Arial"/>
        <family val="2"/>
      </rPr>
      <t xml:space="preserve"> der direkten Personalkosten</t>
    </r>
  </si>
  <si>
    <t>Personalpauschalen pro Stunde</t>
  </si>
  <si>
    <t>Werbung / Marketing</t>
  </si>
  <si>
    <t>Visite 1</t>
  </si>
  <si>
    <t>Visite 2</t>
  </si>
  <si>
    <t>Visite 3</t>
  </si>
  <si>
    <t>Visite 4</t>
  </si>
  <si>
    <t>Visite 5</t>
  </si>
  <si>
    <t>Visite 6</t>
  </si>
  <si>
    <t>Visite 7</t>
  </si>
  <si>
    <t>Visite 8</t>
  </si>
  <si>
    <t>Visite 9</t>
  </si>
  <si>
    <t>Visite 10</t>
  </si>
  <si>
    <t>Visite 11</t>
  </si>
  <si>
    <t>Visite 12</t>
  </si>
  <si>
    <t>Visite 13</t>
  </si>
  <si>
    <t>Visite 14</t>
  </si>
  <si>
    <t>Visite 15</t>
  </si>
  <si>
    <t>Visite 16</t>
  </si>
  <si>
    <t>Visite 17</t>
  </si>
  <si>
    <t>Visite 18</t>
  </si>
  <si>
    <t>Visite 19</t>
  </si>
  <si>
    <t>Visite 20</t>
  </si>
  <si>
    <t>Visite Z</t>
  </si>
  <si>
    <t>Visitenplan Angabe in Minuten / pro Patient</t>
  </si>
  <si>
    <t>Prozedurale Kosten (Zeitplanung in Minuten)</t>
  </si>
  <si>
    <t>Wieviele Patienten sind im Vertrag eingeschlossen?</t>
  </si>
  <si>
    <t>X</t>
  </si>
  <si>
    <t>Y</t>
  </si>
  <si>
    <t>Z</t>
  </si>
  <si>
    <t>XYZ</t>
  </si>
  <si>
    <t>Vergabe von Aufträgen / Werkverträge / Kurier</t>
  </si>
  <si>
    <t>Pauschale Sacheinzelkosten</t>
  </si>
  <si>
    <t>nur zum internen Gebrauch</t>
  </si>
  <si>
    <t>+ Patientenhonorare</t>
  </si>
  <si>
    <t>+ Patientenfahrtkosten</t>
  </si>
  <si>
    <t>Die Datei besteht aus:</t>
  </si>
  <si>
    <t>Teil_3_Investitionsplanung</t>
  </si>
  <si>
    <t>Bitte füllen Sie nur die grauen Felder aus, alle weiteren Daten generieren sich automatisch.</t>
  </si>
  <si>
    <t>Vorgehen zur Ausfüllung des Kalkulationsschemas:</t>
  </si>
  <si>
    <t xml:space="preserve">Rekrutierung, Screening
</t>
  </si>
  <si>
    <t xml:space="preserve">Monitoring, Audits, Inspektionen
</t>
  </si>
  <si>
    <t>a)</t>
  </si>
  <si>
    <t>Wo?</t>
  </si>
  <si>
    <t>Was?</t>
  </si>
  <si>
    <t>c)</t>
  </si>
  <si>
    <t>Schritt 4: Bitte ausfüllen Teil_3_Investitionsplanung</t>
  </si>
  <si>
    <t>Reisekosten (nur von Mitarbeitern, nicht von Patienten)</t>
  </si>
  <si>
    <t>A4 - E16</t>
  </si>
  <si>
    <r>
      <t xml:space="preserve">Zeitlicher Aufwand für </t>
    </r>
    <r>
      <rPr>
        <b/>
        <sz val="10"/>
        <color theme="1"/>
        <rFont val="Arial"/>
        <family val="2"/>
      </rPr>
      <t>nicht-prozeduralen</t>
    </r>
    <r>
      <rPr>
        <sz val="10"/>
        <color theme="1"/>
        <rFont val="Arial"/>
        <family val="2"/>
      </rPr>
      <t xml:space="preserve"> Aufgaben kalkulieren und</t>
    </r>
    <r>
      <rPr>
        <b/>
        <sz val="10"/>
        <color theme="1"/>
        <rFont val="Arial"/>
        <family val="2"/>
      </rPr>
      <t xml:space="preserve"> in Stunden</t>
    </r>
    <r>
      <rPr>
        <sz val="10"/>
        <color theme="1"/>
        <rFont val="Arial"/>
        <family val="2"/>
      </rPr>
      <t xml:space="preserve"> eintragen.</t>
    </r>
  </si>
  <si>
    <t>Zusammenfassung_Kalkulation</t>
  </si>
  <si>
    <t>Schritt 1: Bitte ausfüllen Zusammenfassung_Kalkulation (Kopf):</t>
  </si>
  <si>
    <t>Honorare (nicht für Patienten)</t>
  </si>
  <si>
    <t>Beschäftigungs-
dauer in Stunden</t>
  </si>
  <si>
    <t>III. Sacheinzelkosten (projektfinanziert)</t>
  </si>
  <si>
    <t>IV. Investitionen</t>
  </si>
  <si>
    <r>
      <t xml:space="preserve">Herstellkosten </t>
    </r>
    <r>
      <rPr>
        <b/>
        <sz val="10"/>
        <rFont val="Arial"/>
        <family val="2"/>
      </rPr>
      <t>(∑ Projektkosten [I + II + III + IV])</t>
    </r>
  </si>
  <si>
    <r>
      <t>S</t>
    </r>
    <r>
      <rPr>
        <b/>
        <i/>
        <sz val="11"/>
        <rFont val="Arial"/>
        <family val="2"/>
      </rPr>
      <t xml:space="preserve"> der Gesamt-Personalkosten</t>
    </r>
  </si>
  <si>
    <r>
      <rPr>
        <b/>
        <sz val="10"/>
        <color rgb="FF00B0F0"/>
        <rFont val="Arial"/>
        <family val="2"/>
      </rPr>
      <t>Close out</t>
    </r>
    <r>
      <rPr>
        <b/>
        <sz val="10"/>
        <color theme="1"/>
        <rFont val="Arial"/>
        <family val="2"/>
      </rPr>
      <t xml:space="preserve"> 
- </t>
    </r>
    <r>
      <rPr>
        <sz val="10"/>
        <color theme="1"/>
        <rFont val="Arial"/>
        <family val="2"/>
      </rPr>
      <t>Archivierung, Rückversand bzw. Vernichtung studienspez. Material</t>
    </r>
  </si>
  <si>
    <r>
      <t xml:space="preserve">Weiteres
</t>
    </r>
    <r>
      <rPr>
        <sz val="10"/>
        <rFont val="Arial"/>
        <family val="2"/>
      </rPr>
      <t>z.B. Prüfertreffen Interstudy</t>
    </r>
    <r>
      <rPr>
        <b/>
        <sz val="10"/>
        <color rgb="FF00B0F0"/>
        <rFont val="Arial"/>
        <family val="2"/>
      </rPr>
      <t xml:space="preserve"> </t>
    </r>
  </si>
  <si>
    <t>Patientenhonorare (durchlaufende Posten)</t>
  </si>
  <si>
    <t>Patientenfahrtkosten (durchlaufende Posten)</t>
  </si>
  <si>
    <t>Sachkosten z.B. Werbung/Marketing, Vorbereitungsliteratur in €</t>
  </si>
  <si>
    <t>Summe nicht prozedurale Kosten</t>
  </si>
  <si>
    <t>Gesamtaufwand Stunden pro Studie (prozeduraler Zeitaufwand * Patienten + nicht prozedurale Zeitaufwand</t>
  </si>
  <si>
    <r>
      <rPr>
        <sz val="10"/>
        <color rgb="FF00B0F0"/>
        <rFont val="Arial"/>
        <family val="2"/>
      </rPr>
      <t>Sonderabrechnung (bei Bedarf dem Sponsor in Rechnung stellen) beachten:</t>
    </r>
    <r>
      <rPr>
        <sz val="10"/>
        <color theme="1"/>
        <rFont val="Arial"/>
        <family val="2"/>
      </rPr>
      <t xml:space="preserve">
- ungeplante und nicht vorhersehbare Aufgaben
- ungeplante Visiten
- Umsetzung Ammendments
- Neuaufklärung Teilnehmer
- Audit-Kosten
- Verlängerung Studiendauer</t>
    </r>
  </si>
  <si>
    <t xml:space="preserve">direkte Sachkosten z.B. Labor, Radiologie, Verbrauchsmaterial etc. in € </t>
  </si>
  <si>
    <t>direkte Sachkosten</t>
  </si>
  <si>
    <t>II.a Verbrauchsmaterial</t>
  </si>
  <si>
    <t>II.c Dienstleistungen</t>
  </si>
  <si>
    <t>II.d Reisekosten</t>
  </si>
  <si>
    <t>II.e Sonstige Ausgaben</t>
  </si>
  <si>
    <t>a) Verbrauchsmaterial</t>
  </si>
  <si>
    <t>b) Forschungsunterstützende Einrichtungen</t>
  </si>
  <si>
    <t>c) Dienstleistungen</t>
  </si>
  <si>
    <t>d) Reisekosten</t>
  </si>
  <si>
    <t>e) Sonstige Ausgaben</t>
  </si>
  <si>
    <t>z.B. Material, Geschäftsbedarf, Literatur</t>
  </si>
  <si>
    <t>z.B. Kurier, Tierhaltung</t>
  </si>
  <si>
    <t>z.B. Mieten, Publikationskosten</t>
  </si>
  <si>
    <t>+Gewinnzuschlag (mind. 3%)</t>
  </si>
  <si>
    <t>Plausbilitätsprüfung 
(Geplante Erlöse - Mindestangebotspreis)</t>
  </si>
  <si>
    <t xml:space="preserve">b) </t>
  </si>
  <si>
    <t>I12 - I33</t>
  </si>
  <si>
    <t>d)</t>
  </si>
  <si>
    <t>Sachkosten, die direkt den nicht-prozeduralen Aufgaben zuordnenbar sind, eintragen.</t>
  </si>
  <si>
    <t>Durchschnittssätze</t>
  </si>
  <si>
    <t>Start up Fee (inkl. Personalkosten + Sachkosten)</t>
  </si>
  <si>
    <t>Gegencheck Kosten</t>
  </si>
  <si>
    <t>I. direkte Sachkosten aus Zeitplanung</t>
  </si>
  <si>
    <t>II. weitere Sachkosten</t>
  </si>
  <si>
    <t>Direkte Sachkosten aus Zeitplanung</t>
  </si>
  <si>
    <t>Weitere Sachkosten:</t>
  </si>
  <si>
    <t>Summe Minuten/Kosten pro Patient</t>
  </si>
  <si>
    <t>Kalkulationsschema zur Kalkulation von wirtschaftlichen Projekten (Auftragsforschung, Forschungsdienstleistung) im Fachbereich Medizin auf Vollkostenbasis</t>
  </si>
  <si>
    <t>DFG-Satz 2018 (Jahreskosten)</t>
  </si>
  <si>
    <t>reiner Stundensatz</t>
  </si>
  <si>
    <t>14,9 € / Std. (GU-Werte für AG-Brutto)</t>
  </si>
  <si>
    <t>Jahresarbeitsstunden (analog VK-Rechnung /16,71 AT/Monat = 1604 Std/Jahr)</t>
  </si>
  <si>
    <t>Start up Fee (Zeitplanung in Stunden)</t>
  </si>
  <si>
    <t>nicht prozedurale Kosten (Zeitplanung in Stunden)</t>
  </si>
  <si>
    <r>
      <rPr>
        <b/>
        <sz val="10"/>
        <rFont val="Arial"/>
        <family val="2"/>
      </rPr>
      <t xml:space="preserve">
Prestudy administration</t>
    </r>
    <r>
      <rPr>
        <sz val="10"/>
        <color theme="1"/>
        <rFont val="Arial"/>
        <family val="2"/>
      </rPr>
      <t xml:space="preserve">
- Dokumente einholen
- Einarbeitung in Prüfplan
- Vor- und Nachbereitung Ethik-Kommission
- techn. Set up (Kalibrierung, Implementierung von Review Boards, Validierung, Tools, Prüfpräparat Handhabung)
</t>
    </r>
    <r>
      <rPr>
        <b/>
        <sz val="10"/>
        <color theme="1"/>
        <rFont val="Arial"/>
        <family val="2"/>
      </rPr>
      <t>Prestudy Prüfertreffen &amp; Visits</t>
    </r>
    <r>
      <rPr>
        <sz val="10"/>
        <color theme="1"/>
        <rFont val="Arial"/>
        <family val="2"/>
      </rPr>
      <t xml:space="preserve">
</t>
    </r>
    <r>
      <rPr>
        <b/>
        <sz val="10"/>
        <color theme="1"/>
        <rFont val="Arial"/>
        <family val="2"/>
      </rPr>
      <t xml:space="preserve">Studienspezifische Trainings
Kommunikation
</t>
    </r>
    <r>
      <rPr>
        <sz val="10"/>
        <color theme="1"/>
        <rFont val="Arial"/>
        <family val="2"/>
      </rPr>
      <t>Telefonkonferenzen, Teambesprechungen</t>
    </r>
    <r>
      <rPr>
        <b/>
        <sz val="10"/>
        <color theme="1"/>
        <rFont val="Arial"/>
        <family val="2"/>
      </rPr>
      <t xml:space="preserve">
Weiteres
</t>
    </r>
  </si>
  <si>
    <r>
      <rPr>
        <b/>
        <sz val="10"/>
        <color rgb="FF00B0F0"/>
        <rFont val="Arial"/>
        <family val="2"/>
      </rPr>
      <t>Kommunikation</t>
    </r>
    <r>
      <rPr>
        <b/>
        <sz val="10"/>
        <color theme="1"/>
        <rFont val="Arial"/>
        <family val="2"/>
      </rPr>
      <t xml:space="preserve"> 
- </t>
    </r>
    <r>
      <rPr>
        <sz val="10"/>
        <color theme="1"/>
        <rFont val="Arial"/>
        <family val="2"/>
      </rPr>
      <t>Telefonkonferenzen, Teambesprechung</t>
    </r>
    <r>
      <rPr>
        <b/>
        <sz val="10"/>
        <color theme="1"/>
        <rFont val="Arial"/>
        <family val="2"/>
      </rPr>
      <t xml:space="preserve">
</t>
    </r>
    <r>
      <rPr>
        <b/>
        <sz val="10"/>
        <color rgb="FF00B0F0"/>
        <rFont val="Arial"/>
        <family val="2"/>
      </rPr>
      <t xml:space="preserve">Koordination
- </t>
    </r>
    <r>
      <rPr>
        <sz val="10"/>
        <color theme="1"/>
        <rFont val="Arial"/>
        <family val="2"/>
      </rPr>
      <t>Prüfzentren, interne Leistungserbringer (Apotheke, ZRAD,…)</t>
    </r>
    <r>
      <rPr>
        <b/>
        <sz val="10"/>
        <color theme="1"/>
        <rFont val="Arial"/>
        <family val="2"/>
      </rPr>
      <t xml:space="preserve">
</t>
    </r>
    <r>
      <rPr>
        <b/>
        <sz val="10"/>
        <color rgb="FF00B0F0"/>
        <rFont val="Arial"/>
        <family val="2"/>
      </rPr>
      <t xml:space="preserve">Administration
- </t>
    </r>
    <r>
      <rPr>
        <sz val="10"/>
        <color theme="1"/>
        <rFont val="Arial"/>
        <family val="2"/>
      </rPr>
      <t xml:space="preserve">Informationsmanagement
</t>
    </r>
  </si>
  <si>
    <r>
      <t xml:space="preserve">
Management-Pauschale (5 % der Personalkosten)
</t>
    </r>
    <r>
      <rPr>
        <sz val="10"/>
        <rFont val="Arial"/>
        <family val="2"/>
      </rPr>
      <t>z.B. Aufwand allg. Verwaltungsaufgaben für Rechnungsstellung, Kalkultion, etc.</t>
    </r>
  </si>
  <si>
    <t>II.b Forschungsunterstützende Einrichtungen,
insofern nicht in Visiten aufgenommen</t>
  </si>
  <si>
    <t>z.B. Dienstreisen Personal, nicht Patienten</t>
  </si>
  <si>
    <t>z.B. Labor, Apotheke, Pathologie</t>
  </si>
  <si>
    <r>
      <t>externe Projektnummer/Vertrags-Nr.</t>
    </r>
    <r>
      <rPr>
        <b/>
        <sz val="8"/>
        <rFont val="Arial"/>
        <family val="2"/>
      </rPr>
      <t xml:space="preserve"> (sofern vorhanden)</t>
    </r>
  </si>
  <si>
    <r>
      <t>S</t>
    </r>
    <r>
      <rPr>
        <i/>
        <sz val="10"/>
        <rFont val="Arial"/>
        <family val="2"/>
      </rPr>
      <t xml:space="preserve"> </t>
    </r>
    <r>
      <rPr>
        <b/>
        <i/>
        <sz val="11"/>
        <rFont val="Arial"/>
        <family val="2"/>
      </rPr>
      <t>der Investitionen</t>
    </r>
  </si>
  <si>
    <r>
      <rPr>
        <sz val="10"/>
        <color rgb="FF00B0F0"/>
        <rFont val="Arial"/>
        <family val="2"/>
      </rPr>
      <t>Bitte auch folgende Aufgaben in der Visistenplanung unten berücksichtigen:</t>
    </r>
    <r>
      <rPr>
        <sz val="10"/>
        <color theme="1"/>
        <rFont val="Arial"/>
        <family val="2"/>
      </rPr>
      <t xml:space="preserve">
- Patientenbesprechungen
- Abrechnung Patientenaufwandsentschädigungen
- Im Rahmen der Rekrutierung: Aufklärung, Prüfung auf Ein-/Ausschlusskriterien, Randomisierung
- ärztliche Untersuchungen und Bewertungen von SAE, Befunden etc.
- Ärzteberatung
- Dokumentationsaufwand + CRF Dokumentation
- Patienteninstruktion z.B. Einnahme Prüfpräparat, Unterstützung und Beratung
- Review Studienkriterien, Änderung Studienunterlagen und Umsetzung von Ammendments
- Aufbereitung, Versand, Ausgabe und Handhabung von Proben und Prüfpräparaten
</t>
    </r>
  </si>
  <si>
    <t>Was müssen Sie konkret eintragen?</t>
  </si>
  <si>
    <t>Wo? (Zelle)</t>
  </si>
  <si>
    <r>
      <rPr>
        <b/>
        <sz val="10"/>
        <color theme="1"/>
        <rFont val="Arial"/>
        <family val="2"/>
      </rPr>
      <t>Allgemeine Angabe:</t>
    </r>
    <r>
      <rPr>
        <sz val="10"/>
        <color theme="1"/>
        <rFont val="Arial"/>
        <family val="2"/>
      </rPr>
      <t xml:space="preserve"> </t>
    </r>
  </si>
  <si>
    <t xml:space="preserve">Start up Fee: </t>
  </si>
  <si>
    <t>Kosten während der Laufzeit der Studie:</t>
  </si>
  <si>
    <t>Studienabschluss / Nachlaufende Kosten</t>
  </si>
  <si>
    <t>Allgemeine Angaben</t>
  </si>
  <si>
    <t xml:space="preserve">Gerätenutzung: </t>
  </si>
  <si>
    <t>z.B. Nutzungspauschale für Geräte KV</t>
  </si>
  <si>
    <t>z.B. Nutzungspauschale für Geräte F&amp;L</t>
  </si>
  <si>
    <t>Alle Sachkosten, die nicht bereits in der Start-up Fee, visitenbasiert oder nicht-visitenbasiert eingetragen wurden, bitte hier aufführen.</t>
  </si>
  <si>
    <t>Geplante Nachnutzung</t>
  </si>
  <si>
    <t>A7 - B18</t>
  </si>
  <si>
    <t>Geringwertige Güter</t>
  </si>
  <si>
    <t>A24-B30</t>
  </si>
  <si>
    <t>C24-C30</t>
  </si>
  <si>
    <r>
      <t xml:space="preserve">Tragen Sie hier die </t>
    </r>
    <r>
      <rPr>
        <b/>
        <sz val="10"/>
        <color theme="1"/>
        <rFont val="Arial"/>
        <family val="2"/>
      </rPr>
      <t xml:space="preserve">Netto-Kosten (ohne MWSt) </t>
    </r>
    <r>
      <rPr>
        <sz val="10"/>
        <color theme="1"/>
        <rFont val="Arial"/>
        <family val="2"/>
      </rPr>
      <t>ein.</t>
    </r>
  </si>
  <si>
    <t xml:space="preserve">Bitte geben Sie die Planung für die Nachnutzung an.* </t>
  </si>
  <si>
    <t>*Je nach Weiternutzung ist ggf. eine Vorsteuerkorrektur mit einzuplanen - diese wird vom zuständigen Mitarbeiter in der Drittmittelabteilung berechnet.</t>
  </si>
  <si>
    <t>Geplante Erlöse: Tragen Sie hier bitte den Kostenansatz gemäß Vertrag ein</t>
  </si>
  <si>
    <t>Schritt 6: Mindestangebotspreis (Nettopreis + Ust)</t>
  </si>
  <si>
    <t xml:space="preserve">Der "Mindestangebotspreis" ist der Preis, der zur Vollkostendeckung des Projekts beim Auftraggeber erzielt werden muss. </t>
  </si>
  <si>
    <t xml:space="preserve">Sofern ein höherer Preis erzielt werden kann, ist die Kalkulation nach Rücksprache mit der Drittmittelabteilung anzupassen. Dazu wird die Gewinnspanne auf einen Wert &gt;3% erhöht. </t>
  </si>
  <si>
    <t>Sie können einen höheren Preis aushandeln?</t>
  </si>
  <si>
    <t>Sie können diesen Preis in den Verhandlungen nicht erzielen, möchten das Projekt aus wissenschaftlichen Gründen, zum Wohle Ihrer Patienten,... dennoch durchführen?</t>
  </si>
  <si>
    <t>a) Wurden die Zeit- und Sachkostenansätze in der Kalkulation korrekt gewählt?</t>
  </si>
  <si>
    <t>Berechnungsgrundlage DFG Personalpauschale 2018</t>
  </si>
  <si>
    <t>Berechnung_Personalsätze</t>
  </si>
  <si>
    <t>Bitte geben Sie hier nur den Zeitaufwand an, der für die Studie (studienbedingter Mehraufwand) zu erbringen ist.  Zeitaufwand und Sachkosten, die Teil der Krankenversorgung sind und mit den Krankenkassen abgerechnet werden, sind nicht einzubeziehen!</t>
  </si>
  <si>
    <r>
      <t xml:space="preserve">Zeitlichen Aufwand für die Vorbereitungen kalkulieren </t>
    </r>
    <r>
      <rPr>
        <b/>
        <sz val="10"/>
        <color theme="1"/>
        <rFont val="Arial"/>
        <family val="2"/>
      </rPr>
      <t xml:space="preserve">(in Stunden) </t>
    </r>
    <r>
      <rPr>
        <sz val="10"/>
        <color theme="1"/>
        <rFont val="Arial"/>
        <family val="2"/>
      </rPr>
      <t>und Sachkosten, die direkt die Start up Fee betreffen, eintragen.</t>
    </r>
  </si>
  <si>
    <t>Je Visite kalkulieren Sie bitte die entstehenden Sachkosten. (z.B. Laboruntersuchung, Bildgebung o.ä.)</t>
  </si>
  <si>
    <r>
      <rPr>
        <b/>
        <sz val="10"/>
        <color theme="1"/>
        <rFont val="Arial"/>
        <family val="2"/>
      </rPr>
      <t xml:space="preserve">Optional </t>
    </r>
    <r>
      <rPr>
        <sz val="10"/>
        <color theme="1"/>
        <rFont val="Arial"/>
        <family val="2"/>
      </rPr>
      <t>sind durchlaufende Kosten (Patientenfahrtkosten und Patientenhonorare) je Visite zu kalkulieren.</t>
    </r>
  </si>
  <si>
    <r>
      <t>Der Kalkulationsansatz ist</t>
    </r>
    <r>
      <rPr>
        <b/>
        <sz val="10"/>
        <color theme="1"/>
        <rFont val="Arial"/>
        <family val="2"/>
      </rPr>
      <t xml:space="preserve"> visiten- bzw. / prozedurenbasiert</t>
    </r>
    <r>
      <rPr>
        <sz val="10"/>
        <color theme="1"/>
        <rFont val="Arial"/>
        <family val="2"/>
      </rPr>
      <t>.</t>
    </r>
  </si>
  <si>
    <t>Die Sachkosten sind in u.g. Kategorien unterteilt, in denen jeweils Vorschläge zur Eintragung zur Auswahl stehen.</t>
  </si>
  <si>
    <t>Bitte kontrollieren Sie, ob auf dem Blatt "Zusammenfassung_Kalkulation" alle wesentlichen Felder automatische befüllt wurden.</t>
  </si>
  <si>
    <t>Dieser zusätzliche Gewinn steht nach Verrechnung aller Kosten und nach Abschluss des Projekts dem Projektleiter / der Einrichtung zu.</t>
  </si>
  <si>
    <t>Der Gewinn nach Projektabschluss ist zu versteuern, sofern die Gesamtuniversität ein positives Ergebnis im wirtschaftlichen Bereich erzielt.</t>
  </si>
  <si>
    <t xml:space="preserve">c) Als letzte Möglichkeit, ein wirtschaftliches Projekt durchzuführen, das absehbar nicht kostendeckend sein wird, können Sie einen Antrag an das Präsidium der Goethe-Universität für eine Ausnahmegenehmigung stellen. </t>
  </si>
  <si>
    <t>Richten Sie hierzu bitte einen formlosen Antrag mit einer ausführlichen Begründung sowie der Kalkulation an die Leitung des RSC (monz@pvw.uni-frankfurt.de).</t>
  </si>
  <si>
    <t xml:space="preserve">b) Haben Sie den Mindestangebotspreis verhandelt und vom Vertragspartner eine Absage erhalten? - In diesem Fall können Sie das Verhandlungsergebnis in geeigneter Weise dokumentieren 
(Email-Schriftverkehr / Telefon-Memo, o.ä.) und mit den Unterlagen bei der Drittmittelabteilung einreichen. </t>
  </si>
  <si>
    <t>B8 - B58</t>
  </si>
  <si>
    <t>Hinweis: Die Kalkulation des Mindest-Angebotspreises ist nur intern zu verwenden und dient als Argumentationsgrundlage in Preis-Nachverhandlungen gegenüber dem Sponsor.
Bitte beachten Sie, dass die Verantwortung für die korrekten Eintragungen beim jeweiligen Projektleiter liegt</t>
  </si>
  <si>
    <t>Bitte beachten Sie, dass die Verantwortung für die korrekten Eintragungen beim Projektverantwortlichen liegt.</t>
  </si>
  <si>
    <t>Kosten vor Beginn der Studie, nach Vertragsstart:</t>
  </si>
  <si>
    <t>Kosten während und nach der Laufzeit der Studie:</t>
  </si>
  <si>
    <t>Schema zur Preiskalkulation von Auftragsforschungs- &amp; Forschungsdienstleistungsprojekten</t>
  </si>
  <si>
    <t>Alle nicht in der Kalkulation aufgeführten Leistungen des Prüfplans werden als Teil der Krankenversorgung der Patienten betrachtet.</t>
  </si>
  <si>
    <t>Mustermann</t>
  </si>
  <si>
    <t>Musterfirma</t>
  </si>
  <si>
    <t>XX-2018</t>
  </si>
  <si>
    <t>externe Projektnummer/Vertrags-Nr. (insofern vorhanden)</t>
  </si>
  <si>
    <t xml:space="preserve">Pauschale Sacheinzelkosten, falls keine Einzelauflistung möglich ist </t>
  </si>
  <si>
    <t>Sollte es nicht möglich sein, die Sachkosten aufzuspalten, ist eine pauschalierte Angabe möglich.</t>
  </si>
  <si>
    <t>Die Patientenzahl, die im Vertrag vereinbart ist bzw. die von Ihnen erwartete Anzahl der Patienten.</t>
  </si>
  <si>
    <t xml:space="preserve">Schritt 5: "Zusammenfassung_Kalkulation" - Bitte auf Plausibilität prüfen </t>
  </si>
  <si>
    <r>
      <t xml:space="preserve">I. Start up Fee 
</t>
    </r>
    <r>
      <rPr>
        <sz val="10"/>
        <rFont val="Arial"/>
        <family val="2"/>
      </rPr>
      <t>(vor Studienstart)</t>
    </r>
  </si>
  <si>
    <r>
      <t xml:space="preserve">II. Personalkosten 
</t>
    </r>
    <r>
      <rPr>
        <sz val="10"/>
        <rFont val="Arial"/>
        <family val="2"/>
      </rPr>
      <t>(während und nach der Studie)</t>
    </r>
  </si>
  <si>
    <t>Bestätigung alle Leistungen aufgeführt</t>
  </si>
  <si>
    <t>D4</t>
  </si>
  <si>
    <t>B2</t>
  </si>
  <si>
    <t>Gegencheck Kosten Start-up Fee (inkl. OVH und Gewinn)</t>
  </si>
  <si>
    <t>Gegencheck Kosten pro Visite (inkl. OVH und Gewinn)</t>
  </si>
  <si>
    <t>inkl. OVH und Gewinn</t>
  </si>
  <si>
    <t>inkl. OVH und Gewinn:</t>
  </si>
  <si>
    <r>
      <t xml:space="preserve">Mindestangebotspreis </t>
    </r>
    <r>
      <rPr>
        <b/>
        <sz val="10"/>
        <rFont val="Arial"/>
        <family val="2"/>
      </rPr>
      <t>(Nettopreis + Ust)
(entspricht den Gesamtkosten für die angegebene Patientenanzahl)</t>
    </r>
  </si>
  <si>
    <t>+ gesetzliche Umsatzsteuer (19 %)</t>
  </si>
  <si>
    <t>Leistungen, die von den Krankenkassen abgegolten werden, sind in der Kalkulation nicht enthalten.</t>
  </si>
  <si>
    <r>
      <t xml:space="preserve">SAE 
</t>
    </r>
    <r>
      <rPr>
        <b/>
        <sz val="10"/>
        <color theme="1"/>
        <rFont val="Arial"/>
        <family val="2"/>
      </rPr>
      <t xml:space="preserve">- </t>
    </r>
    <r>
      <rPr>
        <sz val="10"/>
        <color theme="1"/>
        <rFont val="Arial"/>
        <family val="2"/>
      </rPr>
      <t>falls nicht als Sonderabrechnung geführt</t>
    </r>
  </si>
  <si>
    <t>inkl. OVH &amp; Gewinn</t>
  </si>
  <si>
    <t>Skalierter Stundensatz (Faktor: 1,5 - entspricht 66,6 % reale Arbeitszeit auf Projekt; 2,0 entspricht 50 %)</t>
  </si>
  <si>
    <t>Faktor:</t>
  </si>
  <si>
    <t>Teil_1_klinische_Studien</t>
  </si>
  <si>
    <t>Teil_2_Sachkostenplanung_alternativ</t>
  </si>
  <si>
    <t>Der Gegencheck errechnet automatisch aus den angegeben Zeiten und Sachkosten die Gesamtkosten der Start up Fee inkl. Overhead und Gewinnzuschlag</t>
  </si>
  <si>
    <t>Der Gegencheck errechnet automatisch aus den angegeben Zeiten und Sachkosten die Gesamtkosten je Visite inkl. Overhead und Gewinnzuschlag</t>
  </si>
  <si>
    <t>Schritt 3: Bitte ausfüllen Teil_2_Sachkostenplanung_alternativ</t>
  </si>
  <si>
    <t>geplanter Erlös pro Patient</t>
  </si>
  <si>
    <t>Anteil in % für 1 Patient:</t>
  </si>
  <si>
    <t>Zusatzinformation für 1 Patienten (Näherung)</t>
  </si>
  <si>
    <t>Start up Fee inkl. OVH &amp; Gewinn</t>
  </si>
  <si>
    <t>Prozedurale Kosten pro Patient inkl. OVH &amp; Gewinn</t>
  </si>
  <si>
    <t>gesamte nicht prozedurale Kosten inkl. OVH &amp; Gewinn</t>
  </si>
  <si>
    <t>Mindestangebotspreis pro Patient (Näherung)</t>
  </si>
  <si>
    <t>Summe Nettopreis</t>
  </si>
  <si>
    <t>Anteilige alternative Sachkosten inkl. OVH &amp; Gewinn</t>
  </si>
  <si>
    <t>Kosten</t>
  </si>
  <si>
    <t>Investitionen: 150 € bis 410 € (Geringwertige Güter- GWG)</t>
  </si>
  <si>
    <t>Investitionen &gt; 410 €</t>
  </si>
  <si>
    <t>von 150 € bis 410 € netto (GWG)</t>
  </si>
  <si>
    <t>&gt; 410 € netto</t>
  </si>
  <si>
    <t>Bitte unterschieden Sie zwischen Investitionsgütern mit einem Anschaffungswert zwischen 150 € - 410 € sowie Investitionsgüter &gt; 410 €. Diese unterscheiden sich in Art und Dauer der Abschreibung.</t>
  </si>
  <si>
    <t>Bitte listen Sie die geplanten Anschaffungen zwischen 150 € und 410 € auf und tragen Sie die Kosten ein.</t>
  </si>
  <si>
    <t>Bitte listen Sie die geplanten Investitionen &gt; 410 € auf und tragen Sie die Kosten ein.</t>
  </si>
  <si>
    <t>Principal Investigator / Professor / Prüfer (W-Besoldung)</t>
  </si>
  <si>
    <t>Senior Study Nurse / Studienkoordinator (E9 - E12)</t>
  </si>
  <si>
    <t>Post Doc (E13 Stufe 3 - E14 Stufe 2)</t>
  </si>
  <si>
    <t>Doktorand (E13 Stufe 2 - E14 Stufe 1)</t>
  </si>
  <si>
    <t>Study Nurse / Studienassistenz (E2 - E9 Stufe 2)</t>
  </si>
  <si>
    <t>Arzt Prüfgruppe (Ä1 Stufe 2 - Ä2 Stufe 1)</t>
  </si>
  <si>
    <t>http://www.dfg.de/formulare/60_12/60_12_de.pdf</t>
  </si>
  <si>
    <t>DFG Personalkosten 2018 hier abrufbar</t>
  </si>
  <si>
    <t>Hiwi (Mittelwert der 3 Optionen)</t>
  </si>
  <si>
    <t>Mitarbeitergruppen</t>
  </si>
  <si>
    <t>Musterprojekt</t>
  </si>
  <si>
    <t>Musterkostenstelle</t>
  </si>
  <si>
    <t>Hinweis:</t>
  </si>
  <si>
    <t>Da z.B. Prüfer nicht immer auch Professoren sind und dementsprechend der reale Personaleinsatz von der Gehaltsgruppe der Funktion abweichen kann, kann bei Bedarf auch eine andere Gehaltsklasse gewählt werden.</t>
  </si>
  <si>
    <t>Weicht der reale Personaleinsatz von der Funktion ab (z.B. sind Prüfer ggf. keine Professoren), kann die entsprechend passende Gehaltsgruppe gewählt werden.</t>
  </si>
  <si>
    <t>Projektlaufzeit (in TT.MM.JJJJ)</t>
  </si>
  <si>
    <t>Schritt 2: Bitte Berechnung_Personalkostensätze prüfen</t>
  </si>
  <si>
    <t>Die Mitarbeitergruppen und Personalsätze sind vorgegeben und werden jährlich anhand der aktuellen DFG-Sätze und Jahresarbeitsstunden ermittelt.</t>
  </si>
  <si>
    <t xml:space="preserve">Der Projektleiter kann den Faktoraufschlag auf die reinen Stundensätze festlegen. Der Standardfaktor beträgt 1,5 und bedeutet, dass real auf dem Projekt nur 66,66 % der Arbeitszeit gearbeitet werden. </t>
  </si>
  <si>
    <t>Die übrigen 33,33 % sind Tätigkeiten, die nicht direkt dem Projekt zuzuordnen sind, z.B. Teambesprechung, Telefonberatung etc.</t>
  </si>
  <si>
    <t>Die ermittelten Personalsätze werden automatisch in die weiteren Tabellenblätter übertragen.</t>
  </si>
  <si>
    <t>Schritt 3: Bitte ausfüllen Teil_1_klinische_Studien</t>
  </si>
  <si>
    <t>Sie können den Zeitaufwand für unterschiedliche Mitarbeitergruppen die an der Studie mitwirken und die erforderlichen direkt zuordenbaren Sachkosten für die Studie eintragen.</t>
  </si>
  <si>
    <t>Die Stundensätze für das Personal werden automatisch berechnet. Die erwartete Tarifsteigerung (jährlich +2,5 %) während der Laufzeit des Projekts einbezogen.</t>
  </si>
  <si>
    <t>Zur Abbildung der allgemeinen zeitlichen Aufwendungen, die nicht explizit erhoben werden (z.B. Kalkulation der Studie; allg. Verwaltungsaufwand), wird anhand der Personalgesamtkosten eine prozentuale Managementpauschale ermittelt, deren Prozentwert Sie optional in der Zusammenfassung an Ihre individuellen Studienanfordernungen anpassen können.</t>
  </si>
  <si>
    <t>E2</t>
  </si>
  <si>
    <t>A4 - E10</t>
  </si>
  <si>
    <t>B6 - I6</t>
  </si>
  <si>
    <t>J6</t>
  </si>
  <si>
    <r>
      <t xml:space="preserve">Je Mitarbeitergruppe kalkulieren Sie bitte den zeitlichen Aufwand je Visite </t>
    </r>
    <r>
      <rPr>
        <b/>
        <sz val="10"/>
        <color theme="1"/>
        <rFont val="Arial"/>
        <family val="2"/>
      </rPr>
      <t>in Minuten</t>
    </r>
    <r>
      <rPr>
        <sz val="10"/>
        <color theme="1"/>
        <rFont val="Arial"/>
        <family val="2"/>
      </rPr>
      <t>. (bei Bedarf weitere Visitenzeilen hinzufügbar)</t>
    </r>
  </si>
  <si>
    <t>B12 - H33</t>
  </si>
  <si>
    <t>J12 - J33</t>
  </si>
  <si>
    <t>K12 - L33</t>
  </si>
  <si>
    <t>B38 - H43</t>
  </si>
  <si>
    <t>I38 - I43</t>
  </si>
  <si>
    <t>B62</t>
  </si>
  <si>
    <t>Der Gegencheck errechnet die Kosten inkl. OVH und Gewinn.</t>
  </si>
  <si>
    <t>C3 - C62</t>
  </si>
  <si>
    <t>Sofern bereits ein Preisangebot besprochen wurde, tragen Sie den Betrag (inkl. MWSt.) bitte in das Feld "geplante Erlöse" ein.</t>
  </si>
  <si>
    <t>D81</t>
  </si>
  <si>
    <t>D79</t>
  </si>
  <si>
    <t>C89</t>
  </si>
  <si>
    <t>D93</t>
  </si>
  <si>
    <t xml:space="preserve">Zusätzlich wird ein Mindestangebotspreis für einen Patienten ausgewiesen. </t>
  </si>
  <si>
    <t xml:space="preserve">Dazu kann vom Projektleiter ein prozentualer Anteil der nicht-prozeduralen Kosten auf einen Patienten umgelegt werden. </t>
  </si>
  <si>
    <t>(z.B. Screening hoher Aufwand auch für 1 Patienten, aber nicht komplette Screeningkosten auf 1 Patienten runterrechenbar, wenn 10 Patienten gescreent werden sollen.)</t>
  </si>
  <si>
    <t>wirtschaftlich/hoheitlich?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</si>
</sst>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quot;;[Red]\-#,##0\ &quot;€&quot;"/>
    <numFmt numFmtId="8" formatCode="#,##0.00\ &quot;€&quot;;[Red]\-#,##0.00\ &quot;€&quot;"/>
    <numFmt numFmtId="44" formatCode="_-* #,##0.00\ &quot;€&quot;_-;\-* #,##0.00\ &quot;€&quot;_-;_-* &quot;-&quot;??\ &quot;€&quot;_-;_-@_-"/>
    <numFmt numFmtId="164" formatCode="#,##0.00_ ;[Red]\-#,##0.00\ "/>
    <numFmt numFmtId="165" formatCode="#,##0.00\ &quot;€&quot;"/>
  </numFmts>
  <fonts count="28">
    <font>
      <sz val="10"/>
      <color theme="1"/>
      <name val="Arial"/>
      <family val="2"/>
    </font>
    <font>
      <b/>
      <sz val="12"/>
      <name val="Arial"/>
      <family val="2"/>
    </font>
    <font>
      <b/>
      <sz val="11"/>
      <name val="Arial"/>
      <family val="2"/>
    </font>
    <font>
      <b/>
      <sz val="10"/>
      <name val="Arial"/>
      <family val="2"/>
    </font>
    <font>
      <sz val="10"/>
      <name val="Arial"/>
      <family val="2"/>
    </font>
    <font>
      <sz val="9"/>
      <name val="Arial"/>
      <family val="2"/>
    </font>
    <font>
      <b/>
      <i/>
      <sz val="11"/>
      <name val="Symbol"/>
      <family val="1"/>
      <charset val="2"/>
    </font>
    <font>
      <b/>
      <i/>
      <sz val="11"/>
      <name val="Arial"/>
      <family val="2"/>
    </font>
    <font>
      <sz val="10"/>
      <name val="Symbol"/>
      <family val="1"/>
      <charset val="2"/>
    </font>
    <font>
      <i/>
      <sz val="10"/>
      <name val="Arial"/>
      <family val="2"/>
    </font>
    <font>
      <b/>
      <sz val="12"/>
      <name val="SymbolPS"/>
      <family val="1"/>
      <charset val="2"/>
    </font>
    <font>
      <b/>
      <u/>
      <sz val="12"/>
      <name val="Arial"/>
      <family val="2"/>
    </font>
    <font>
      <b/>
      <u/>
      <sz val="14"/>
      <name val="Arial"/>
      <family val="2"/>
    </font>
    <font>
      <b/>
      <sz val="8"/>
      <name val="Arial"/>
      <family val="2"/>
    </font>
    <font>
      <sz val="11"/>
      <color theme="1"/>
      <name val="Calibri"/>
      <family val="2"/>
      <scheme val="minor"/>
    </font>
    <font>
      <b/>
      <sz val="10"/>
      <color theme="1"/>
      <name val="Arial"/>
      <family val="2"/>
    </font>
    <font>
      <b/>
      <sz val="10"/>
      <color rgb="FF00B0F0"/>
      <name val="Arial"/>
      <family val="2"/>
    </font>
    <font>
      <sz val="10"/>
      <color rgb="FF00B0F0"/>
      <name val="Arial"/>
      <family val="2"/>
    </font>
    <font>
      <b/>
      <sz val="12"/>
      <color theme="1"/>
      <name val="Arial"/>
      <family val="2"/>
    </font>
    <font>
      <sz val="10"/>
      <color theme="1"/>
      <name val="Arial"/>
      <family val="2"/>
    </font>
    <font>
      <i/>
      <sz val="10"/>
      <color theme="1"/>
      <name val="Arial"/>
      <family val="2"/>
    </font>
    <font>
      <b/>
      <i/>
      <sz val="10"/>
      <color theme="1"/>
      <name val="Arial"/>
      <family val="2"/>
    </font>
    <font>
      <sz val="10"/>
      <color indexed="8"/>
      <name val="Arial"/>
      <family val="2"/>
    </font>
    <font>
      <i/>
      <sz val="10"/>
      <color indexed="8"/>
      <name val="Arial"/>
      <family val="2"/>
    </font>
    <font>
      <sz val="14"/>
      <name val="Arial"/>
      <family val="2"/>
    </font>
    <font>
      <b/>
      <u/>
      <sz val="10"/>
      <color theme="1"/>
      <name val="Arial"/>
      <family val="2"/>
    </font>
    <font>
      <b/>
      <i/>
      <sz val="10"/>
      <color rgb="FF00B0F0"/>
      <name val="Arial"/>
      <family val="2"/>
    </font>
    <font>
      <sz val="8"/>
      <color rgb="FF000000"/>
      <name val="Segoe UI"/>
      <family val="2"/>
    </font>
  </fonts>
  <fills count="17">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E4E4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59999389629810485"/>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medium">
        <color indexed="64"/>
      </bottom>
      <diagonal/>
    </border>
    <border>
      <left/>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double">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0" fontId="14" fillId="0" borderId="0"/>
    <xf numFmtId="44" fontId="19" fillId="0" borderId="0" applyFont="0" applyFill="0" applyBorder="0" applyAlignment="0" applyProtection="0"/>
  </cellStyleXfs>
  <cellXfs count="303">
    <xf numFmtId="0" fontId="0" fillId="0" borderId="0" xfId="0"/>
    <xf numFmtId="0" fontId="0" fillId="0" borderId="0" xfId="0" applyBorder="1"/>
    <xf numFmtId="0" fontId="0" fillId="0" borderId="0" xfId="0" applyFill="1" applyBorder="1"/>
    <xf numFmtId="0" fontId="0" fillId="0" borderId="0" xfId="0" applyBorder="1" applyAlignment="1">
      <alignment wrapText="1"/>
    </xf>
    <xf numFmtId="0" fontId="15" fillId="0" borderId="0" xfId="0" applyFont="1" applyBorder="1"/>
    <xf numFmtId="0" fontId="20" fillId="0" borderId="0" xfId="0" applyFont="1" applyBorder="1"/>
    <xf numFmtId="0" fontId="0" fillId="0" borderId="0" xfId="0" applyBorder="1" applyAlignment="1"/>
    <xf numFmtId="0" fontId="0" fillId="12" borderId="0" xfId="0" applyFill="1" applyBorder="1"/>
    <xf numFmtId="0" fontId="0" fillId="4" borderId="0" xfId="0" applyFill="1" applyBorder="1"/>
    <xf numFmtId="0" fontId="0" fillId="4" borderId="0" xfId="0" applyFill="1" applyBorder="1" applyAlignment="1"/>
    <xf numFmtId="0" fontId="21" fillId="0" borderId="0" xfId="0" applyFont="1" applyFill="1" applyBorder="1"/>
    <xf numFmtId="0" fontId="0" fillId="0" borderId="0" xfId="0" applyFill="1" applyBorder="1" applyAlignment="1"/>
    <xf numFmtId="0" fontId="0" fillId="4" borderId="0" xfId="0" applyFill="1" applyBorder="1" applyAlignment="1">
      <alignment wrapText="1"/>
    </xf>
    <xf numFmtId="0" fontId="15" fillId="0" borderId="0" xfId="0" applyFont="1" applyBorder="1" applyAlignment="1">
      <alignment wrapText="1"/>
    </xf>
    <xf numFmtId="0" fontId="4" fillId="7" borderId="19" xfId="0" applyFont="1" applyFill="1" applyBorder="1" applyProtection="1">
      <protection locked="0"/>
    </xf>
    <xf numFmtId="0" fontId="4" fillId="7" borderId="9" xfId="0" applyFont="1" applyFill="1" applyBorder="1" applyProtection="1">
      <protection locked="0"/>
    </xf>
    <xf numFmtId="14" fontId="5" fillId="7" borderId="19" xfId="0" applyNumberFormat="1" applyFont="1" applyFill="1" applyBorder="1" applyAlignment="1" applyProtection="1">
      <alignment horizontal="center"/>
      <protection locked="0"/>
    </xf>
    <xf numFmtId="0" fontId="4" fillId="7" borderId="32" xfId="0" applyFont="1" applyFill="1" applyBorder="1" applyProtection="1">
      <protection locked="0"/>
    </xf>
    <xf numFmtId="14" fontId="5" fillId="7" borderId="11" xfId="0" applyNumberFormat="1" applyFont="1" applyFill="1" applyBorder="1" applyAlignment="1" applyProtection="1">
      <alignment horizontal="center"/>
      <protection locked="0"/>
    </xf>
    <xf numFmtId="0" fontId="0" fillId="0" borderId="0" xfId="0" applyProtection="1">
      <protection locked="0"/>
    </xf>
    <xf numFmtId="9" fontId="0" fillId="0" borderId="0" xfId="0" applyNumberFormat="1" applyProtection="1">
      <protection locked="0"/>
    </xf>
    <xf numFmtId="0" fontId="0" fillId="0" borderId="0" xfId="0" applyBorder="1" applyProtection="1">
      <protection locked="0"/>
    </xf>
    <xf numFmtId="0" fontId="11" fillId="0" borderId="0" xfId="0" applyFont="1" applyAlignment="1" applyProtection="1"/>
    <xf numFmtId="0" fontId="11" fillId="0" borderId="0" xfId="0" applyFont="1" applyAlignment="1" applyProtection="1">
      <alignment horizontal="center"/>
    </xf>
    <xf numFmtId="0" fontId="2" fillId="0" borderId="0" xfId="0" applyFont="1" applyProtection="1"/>
    <xf numFmtId="0" fontId="0" fillId="0" borderId="0" xfId="0" applyProtection="1"/>
    <xf numFmtId="0" fontId="3" fillId="0" borderId="1" xfId="0" applyFont="1" applyBorder="1" applyProtection="1"/>
    <xf numFmtId="0" fontId="3" fillId="0" borderId="4" xfId="0" applyFont="1" applyBorder="1" applyProtection="1"/>
    <xf numFmtId="0" fontId="3" fillId="0" borderId="6" xfId="0" applyFont="1" applyBorder="1" applyProtection="1"/>
    <xf numFmtId="0" fontId="4" fillId="0" borderId="0" xfId="0" applyFont="1" applyBorder="1" applyProtection="1"/>
    <xf numFmtId="0" fontId="4" fillId="0" borderId="0" xfId="0" applyFont="1" applyBorder="1" applyAlignment="1" applyProtection="1">
      <alignment horizontal="center"/>
    </xf>
    <xf numFmtId="14" fontId="5" fillId="0" borderId="0" xfId="0" applyNumberFormat="1" applyFont="1" applyBorder="1" applyAlignment="1" applyProtection="1">
      <alignment horizontal="center"/>
    </xf>
    <xf numFmtId="0" fontId="0" fillId="0" borderId="0" xfId="0" applyBorder="1" applyProtection="1"/>
    <xf numFmtId="0" fontId="4" fillId="0" borderId="7" xfId="0" applyFont="1" applyBorder="1" applyProtection="1"/>
    <xf numFmtId="0" fontId="4" fillId="0" borderId="2" xfId="0" applyFont="1" applyBorder="1" applyProtection="1"/>
    <xf numFmtId="0" fontId="4" fillId="0" borderId="3" xfId="0" applyFont="1" applyBorder="1" applyProtection="1"/>
    <xf numFmtId="0" fontId="4" fillId="0" borderId="5" xfId="0" applyFont="1" applyBorder="1" applyProtection="1"/>
    <xf numFmtId="0" fontId="0" fillId="0" borderId="5" xfId="0" applyBorder="1" applyProtection="1"/>
    <xf numFmtId="0" fontId="4" fillId="0" borderId="5" xfId="0" applyFont="1" applyBorder="1" applyAlignment="1" applyProtection="1">
      <alignment horizontal="center"/>
    </xf>
    <xf numFmtId="14" fontId="5" fillId="0" borderId="0" xfId="0" applyNumberFormat="1" applyFont="1" applyBorder="1" applyProtection="1"/>
    <xf numFmtId="0" fontId="4" fillId="0" borderId="8" xfId="0" applyFont="1" applyBorder="1" applyProtection="1"/>
    <xf numFmtId="0" fontId="0" fillId="0" borderId="4" xfId="0" applyBorder="1" applyProtection="1"/>
    <xf numFmtId="0" fontId="1" fillId="13" borderId="22" xfId="0" applyFont="1" applyFill="1" applyBorder="1" applyAlignment="1" applyProtection="1">
      <alignment vertical="center" wrapText="1"/>
    </xf>
    <xf numFmtId="0" fontId="11" fillId="13" borderId="0" xfId="0" applyFont="1" applyFill="1" applyBorder="1" applyAlignment="1" applyProtection="1">
      <alignment vertical="center" wrapText="1"/>
    </xf>
    <xf numFmtId="0" fontId="4" fillId="13" borderId="22" xfId="0" applyFont="1" applyFill="1" applyBorder="1" applyAlignment="1" applyProtection="1">
      <alignment horizontal="center" vertical="center" wrapText="1"/>
    </xf>
    <xf numFmtId="0" fontId="0" fillId="0" borderId="22" xfId="0" applyBorder="1" applyProtection="1"/>
    <xf numFmtId="165" fontId="15" fillId="0" borderId="22" xfId="0" applyNumberFormat="1" applyFont="1" applyBorder="1" applyProtection="1"/>
    <xf numFmtId="0" fontId="3" fillId="0" borderId="22" xfId="0" applyFont="1" applyBorder="1" applyAlignment="1" applyProtection="1">
      <alignment vertical="center" wrapText="1"/>
    </xf>
    <xf numFmtId="0" fontId="3" fillId="0" borderId="22" xfId="0" applyFont="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15" fillId="0" borderId="22" xfId="0" quotePrefix="1" applyFont="1" applyBorder="1" applyProtection="1"/>
    <xf numFmtId="0" fontId="0" fillId="0" borderId="22" xfId="0" quotePrefix="1" applyBorder="1" applyProtection="1"/>
    <xf numFmtId="0" fontId="0" fillId="0" borderId="16" xfId="0" applyBorder="1" applyProtection="1"/>
    <xf numFmtId="165" fontId="0" fillId="0" borderId="17" xfId="0" applyNumberFormat="1" applyBorder="1" applyAlignment="1" applyProtection="1">
      <alignment horizontal="center"/>
    </xf>
    <xf numFmtId="165" fontId="0" fillId="0" borderId="16" xfId="0" applyNumberFormat="1" applyFill="1" applyBorder="1" applyProtection="1"/>
    <xf numFmtId="0" fontId="0" fillId="0" borderId="16" xfId="0" quotePrefix="1" applyBorder="1" applyProtection="1"/>
    <xf numFmtId="0" fontId="0" fillId="0" borderId="18" xfId="0" quotePrefix="1" applyBorder="1" applyAlignment="1" applyProtection="1">
      <alignment horizontal="center"/>
    </xf>
    <xf numFmtId="165" fontId="0" fillId="0" borderId="22" xfId="0" applyNumberFormat="1" applyFill="1" applyBorder="1" applyProtection="1"/>
    <xf numFmtId="0" fontId="6" fillId="3" borderId="22" xfId="0" applyFont="1" applyFill="1" applyBorder="1" applyProtection="1"/>
    <xf numFmtId="0" fontId="2" fillId="3" borderId="0" xfId="0" applyFont="1" applyFill="1" applyBorder="1" applyProtection="1"/>
    <xf numFmtId="165" fontId="2" fillId="3" borderId="22" xfId="0" applyNumberFormat="1" applyFont="1" applyFill="1" applyBorder="1" applyProtection="1"/>
    <xf numFmtId="0" fontId="3" fillId="0" borderId="22" xfId="0" applyFont="1" applyBorder="1" applyAlignment="1" applyProtection="1">
      <alignment wrapText="1"/>
    </xf>
    <xf numFmtId="0" fontId="11" fillId="3" borderId="0" xfId="0" applyFont="1" applyFill="1" applyBorder="1" applyAlignment="1" applyProtection="1">
      <alignment vertical="center"/>
    </xf>
    <xf numFmtId="165" fontId="2" fillId="3" borderId="22" xfId="0" applyNumberFormat="1" applyFont="1" applyFill="1" applyBorder="1" applyAlignment="1" applyProtection="1">
      <alignment vertical="center"/>
    </xf>
    <xf numFmtId="0" fontId="8" fillId="0" borderId="22" xfId="0" applyFont="1" applyBorder="1" applyProtection="1"/>
    <xf numFmtId="164" fontId="0" fillId="0" borderId="22" xfId="0" applyNumberFormat="1" applyFill="1" applyBorder="1" applyProtection="1"/>
    <xf numFmtId="0" fontId="1" fillId="4" borderId="22" xfId="0" applyFont="1" applyFill="1" applyBorder="1" applyAlignment="1" applyProtection="1">
      <alignment vertical="center"/>
    </xf>
    <xf numFmtId="164" fontId="0" fillId="4" borderId="22" xfId="0" applyNumberFormat="1" applyFill="1" applyBorder="1" applyAlignment="1" applyProtection="1">
      <alignment vertical="center" wrapText="1"/>
    </xf>
    <xf numFmtId="165" fontId="0" fillId="0" borderId="22" xfId="0" applyNumberFormat="1" applyBorder="1" applyProtection="1"/>
    <xf numFmtId="0" fontId="6" fillId="4" borderId="22" xfId="0" applyFont="1" applyFill="1" applyBorder="1" applyProtection="1"/>
    <xf numFmtId="0" fontId="2" fillId="4" borderId="0" xfId="0" applyFont="1" applyFill="1" applyBorder="1" applyProtection="1"/>
    <xf numFmtId="165" fontId="2" fillId="4" borderId="22" xfId="0" applyNumberFormat="1" applyFont="1" applyFill="1" applyBorder="1" applyProtection="1"/>
    <xf numFmtId="164" fontId="0" fillId="0" borderId="22" xfId="0" applyNumberFormat="1" applyBorder="1" applyProtection="1"/>
    <xf numFmtId="0" fontId="1" fillId="5" borderId="22" xfId="0" applyFont="1" applyFill="1" applyBorder="1" applyAlignment="1" applyProtection="1">
      <alignment vertical="center"/>
    </xf>
    <xf numFmtId="164" fontId="0" fillId="5" borderId="22" xfId="0" applyNumberFormat="1" applyFill="1" applyBorder="1" applyAlignment="1" applyProtection="1">
      <alignment horizontal="center" vertical="center" wrapText="1"/>
    </xf>
    <xf numFmtId="0" fontId="6" fillId="5" borderId="22" xfId="0" applyFont="1" applyFill="1" applyBorder="1" applyProtection="1"/>
    <xf numFmtId="0" fontId="2" fillId="5" borderId="0" xfId="0" applyFont="1" applyFill="1" applyBorder="1" applyProtection="1"/>
    <xf numFmtId="165" fontId="2" fillId="5" borderId="22" xfId="0" applyNumberFormat="1" applyFont="1" applyFill="1" applyBorder="1" applyProtection="1"/>
    <xf numFmtId="0" fontId="1" fillId="6" borderId="22" xfId="0" applyFont="1" applyFill="1" applyBorder="1" applyProtection="1"/>
    <xf numFmtId="0" fontId="0" fillId="6" borderId="0" xfId="0" applyFill="1" applyBorder="1" applyProtection="1"/>
    <xf numFmtId="165" fontId="15" fillId="6" borderId="22" xfId="0" applyNumberFormat="1" applyFont="1" applyFill="1" applyBorder="1" applyProtection="1"/>
    <xf numFmtId="0" fontId="0" fillId="6" borderId="0" xfId="0" applyFill="1" applyBorder="1" applyAlignment="1" applyProtection="1">
      <alignment horizontal="center" vertical="center"/>
    </xf>
    <xf numFmtId="0" fontId="10" fillId="2" borderId="22" xfId="0" applyFont="1" applyFill="1" applyBorder="1" applyProtection="1"/>
    <xf numFmtId="0" fontId="3" fillId="6" borderId="0" xfId="0" applyFont="1" applyFill="1" applyBorder="1" applyAlignment="1" applyProtection="1">
      <alignment horizontal="center" vertical="center"/>
    </xf>
    <xf numFmtId="0" fontId="3" fillId="6" borderId="0" xfId="0" applyFont="1" applyFill="1" applyBorder="1" applyProtection="1"/>
    <xf numFmtId="0" fontId="4" fillId="14" borderId="22" xfId="0" quotePrefix="1" applyFont="1" applyFill="1" applyBorder="1" applyProtection="1"/>
    <xf numFmtId="0" fontId="0" fillId="14" borderId="0" xfId="0" applyFill="1" applyBorder="1" applyProtection="1"/>
    <xf numFmtId="165" fontId="0" fillId="14" borderId="22" xfId="0" applyNumberFormat="1" applyFill="1" applyBorder="1" applyProtection="1"/>
    <xf numFmtId="0" fontId="15" fillId="0" borderId="25" xfId="0" applyFont="1" applyBorder="1" applyAlignment="1" applyProtection="1">
      <alignment wrapText="1"/>
    </xf>
    <xf numFmtId="0" fontId="0" fillId="0" borderId="0" xfId="0" applyAlignment="1" applyProtection="1">
      <alignment wrapText="1"/>
      <protection locked="0"/>
    </xf>
    <xf numFmtId="0" fontId="0" fillId="0" borderId="0" xfId="0" applyAlignment="1" applyProtection="1">
      <protection locked="0"/>
    </xf>
    <xf numFmtId="0" fontId="15" fillId="7" borderId="15" xfId="0" applyNumberFormat="1" applyFont="1" applyFill="1" applyBorder="1" applyAlignment="1" applyProtection="1">
      <alignment horizontal="center" vertical="center"/>
      <protection locked="0"/>
    </xf>
    <xf numFmtId="0" fontId="0" fillId="7" borderId="29" xfId="0" applyNumberFormat="1" applyFont="1" applyFill="1" applyBorder="1" applyAlignment="1" applyProtection="1">
      <alignment horizontal="center" vertical="center"/>
      <protection locked="0"/>
    </xf>
    <xf numFmtId="165" fontId="0" fillId="7" borderId="29" xfId="0" applyNumberFormat="1" applyFont="1" applyFill="1" applyBorder="1" applyAlignment="1" applyProtection="1">
      <alignment horizontal="center" vertical="center"/>
      <protection locked="0"/>
    </xf>
    <xf numFmtId="0" fontId="0" fillId="0" borderId="12" xfId="0" applyBorder="1" applyAlignment="1" applyProtection="1">
      <alignment horizontal="center" wrapText="1"/>
      <protection locked="0"/>
    </xf>
    <xf numFmtId="0" fontId="0" fillId="7" borderId="19" xfId="0" applyNumberFormat="1" applyFont="1" applyFill="1" applyBorder="1" applyAlignment="1" applyProtection="1">
      <alignment horizontal="center"/>
      <protection locked="0"/>
    </xf>
    <xf numFmtId="165" fontId="0" fillId="7" borderId="19" xfId="0" applyNumberFormat="1" applyFont="1" applyFill="1" applyBorder="1" applyAlignment="1" applyProtection="1">
      <alignment horizontal="center" vertical="center"/>
      <protection locked="0"/>
    </xf>
    <xf numFmtId="165" fontId="0" fillId="7" borderId="19" xfId="0" applyNumberFormat="1" applyFont="1" applyFill="1" applyBorder="1" applyAlignment="1" applyProtection="1">
      <alignment horizontal="center"/>
      <protection locked="0"/>
    </xf>
    <xf numFmtId="165" fontId="0" fillId="7" borderId="11" xfId="0" applyNumberFormat="1" applyFont="1" applyFill="1" applyBorder="1" applyAlignment="1" applyProtection="1">
      <alignment horizontal="center"/>
      <protection locked="0"/>
    </xf>
    <xf numFmtId="0" fontId="0" fillId="0" borderId="34" xfId="0" applyBorder="1" applyAlignment="1" applyProtection="1">
      <alignment horizontal="center" wrapText="1"/>
      <protection locked="0"/>
    </xf>
    <xf numFmtId="0" fontId="0" fillId="7" borderId="28" xfId="0" applyNumberFormat="1" applyFont="1" applyFill="1" applyBorder="1" applyAlignment="1" applyProtection="1">
      <alignment horizontal="center"/>
      <protection locked="0"/>
    </xf>
    <xf numFmtId="165" fontId="0" fillId="7" borderId="28" xfId="0" applyNumberFormat="1" applyFont="1" applyFill="1" applyBorder="1" applyAlignment="1" applyProtection="1">
      <alignment horizontal="center" vertical="center"/>
      <protection locked="0"/>
    </xf>
    <xf numFmtId="165" fontId="0" fillId="7" borderId="28" xfId="0" applyNumberFormat="1" applyFont="1" applyFill="1" applyBorder="1" applyAlignment="1" applyProtection="1">
      <alignment horizontal="center"/>
      <protection locked="0"/>
    </xf>
    <xf numFmtId="165" fontId="0" fillId="7" borderId="35" xfId="0" applyNumberFormat="1" applyFont="1" applyFill="1" applyBorder="1" applyAlignment="1" applyProtection="1">
      <alignment horizontal="center"/>
      <protection locked="0"/>
    </xf>
    <xf numFmtId="0" fontId="0" fillId="7" borderId="19" xfId="0" applyNumberFormat="1" applyFont="1" applyFill="1" applyBorder="1" applyAlignment="1" applyProtection="1">
      <alignment horizontal="center" vertical="center" wrapText="1"/>
      <protection locked="0"/>
    </xf>
    <xf numFmtId="165" fontId="0" fillId="7" borderId="19" xfId="0" applyNumberFormat="1" applyFont="1" applyFill="1" applyBorder="1" applyAlignment="1" applyProtection="1">
      <alignment horizontal="center" vertical="center" wrapText="1"/>
      <protection locked="0"/>
    </xf>
    <xf numFmtId="0" fontId="0" fillId="7" borderId="19" xfId="0" applyNumberFormat="1" applyFont="1" applyFill="1" applyBorder="1" applyAlignment="1" applyProtection="1">
      <alignment horizontal="center" vertical="center"/>
      <protection locked="0"/>
    </xf>
    <xf numFmtId="0" fontId="0" fillId="7" borderId="28" xfId="0" applyNumberFormat="1" applyFont="1" applyFill="1" applyBorder="1" applyAlignment="1" applyProtection="1">
      <alignment horizontal="center" vertical="center"/>
      <protection locked="0"/>
    </xf>
    <xf numFmtId="0" fontId="0" fillId="0" borderId="0" xfId="0" applyAlignment="1" applyProtection="1">
      <alignment wrapText="1"/>
    </xf>
    <xf numFmtId="0" fontId="0" fillId="0" borderId="0" xfId="0" applyAlignment="1" applyProtection="1"/>
    <xf numFmtId="0" fontId="18" fillId="0" borderId="13" xfId="0" applyFont="1" applyBorder="1" applyAlignment="1" applyProtection="1">
      <alignment wrapText="1"/>
    </xf>
    <xf numFmtId="0" fontId="15" fillId="4" borderId="31"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0" fillId="0" borderId="2" xfId="0" applyBorder="1" applyProtection="1"/>
    <xf numFmtId="0" fontId="0" fillId="0" borderId="3" xfId="0" applyBorder="1" applyProtection="1"/>
    <xf numFmtId="165" fontId="17" fillId="8" borderId="29" xfId="2" applyNumberFormat="1" applyFont="1" applyFill="1" applyBorder="1" applyAlignment="1" applyProtection="1">
      <alignment horizontal="center" vertical="center"/>
    </xf>
    <xf numFmtId="0" fontId="0" fillId="0" borderId="7" xfId="0" applyBorder="1" applyProtection="1"/>
    <xf numFmtId="0" fontId="0" fillId="0" borderId="8" xfId="0" applyBorder="1" applyProtection="1"/>
    <xf numFmtId="0" fontId="0" fillId="0" borderId="7" xfId="0" applyBorder="1" applyAlignment="1" applyProtection="1"/>
    <xf numFmtId="0" fontId="0" fillId="0" borderId="2" xfId="0" applyBorder="1" applyAlignment="1" applyProtection="1"/>
    <xf numFmtId="0" fontId="15" fillId="4" borderId="12" xfId="0" applyFont="1" applyFill="1" applyBorder="1" applyAlignment="1" applyProtection="1">
      <alignment horizontal="center" vertical="center" wrapText="1"/>
    </xf>
    <xf numFmtId="0" fontId="0" fillId="0" borderId="0" xfId="0" applyBorder="1" applyAlignment="1" applyProtection="1">
      <alignment wrapText="1"/>
    </xf>
    <xf numFmtId="0" fontId="0" fillId="0" borderId="0" xfId="0" applyBorder="1" applyAlignment="1" applyProtection="1"/>
    <xf numFmtId="0" fontId="15" fillId="0" borderId="12" xfId="0" applyFont="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165" fontId="17" fillId="8" borderId="19" xfId="2" applyNumberFormat="1" applyFont="1" applyFill="1" applyBorder="1" applyAlignment="1" applyProtection="1">
      <alignment horizontal="center"/>
    </xf>
    <xf numFmtId="165" fontId="0" fillId="10" borderId="7" xfId="0" applyNumberFormat="1" applyFill="1" applyBorder="1" applyAlignment="1" applyProtection="1">
      <alignment horizontal="center" wrapText="1"/>
    </xf>
    <xf numFmtId="0" fontId="15" fillId="10" borderId="6" xfId="0" applyFont="1" applyFill="1" applyBorder="1" applyAlignment="1" applyProtection="1">
      <alignment horizontal="center" wrapText="1"/>
    </xf>
    <xf numFmtId="0" fontId="0" fillId="10" borderId="7" xfId="0" applyFill="1" applyBorder="1" applyAlignment="1" applyProtection="1">
      <alignment horizontal="center" wrapText="1"/>
    </xf>
    <xf numFmtId="165" fontId="0" fillId="10" borderId="8" xfId="0" applyNumberFormat="1" applyFill="1" applyBorder="1" applyAlignment="1" applyProtection="1">
      <alignment horizontal="center" wrapText="1"/>
    </xf>
    <xf numFmtId="0" fontId="3" fillId="10" borderId="33" xfId="0" applyFont="1" applyFill="1" applyBorder="1" applyAlignment="1" applyProtection="1">
      <alignment horizontal="center" vertical="center" wrapText="1"/>
    </xf>
    <xf numFmtId="165" fontId="17" fillId="8" borderId="11" xfId="2" applyNumberFormat="1" applyFont="1" applyFill="1" applyBorder="1" applyAlignment="1" applyProtection="1">
      <alignment horizontal="center" vertical="center"/>
    </xf>
    <xf numFmtId="165" fontId="15" fillId="10" borderId="30" xfId="0" applyNumberFormat="1" applyFont="1" applyFill="1" applyBorder="1" applyAlignment="1" applyProtection="1">
      <alignment horizontal="center" vertical="center" wrapText="1"/>
    </xf>
    <xf numFmtId="0" fontId="15" fillId="10" borderId="36" xfId="0" applyFont="1" applyFill="1" applyBorder="1" applyAlignment="1" applyProtection="1">
      <alignment horizontal="center" vertical="center" wrapText="1"/>
    </xf>
    <xf numFmtId="165" fontId="15" fillId="10" borderId="36" xfId="0" applyNumberFormat="1" applyFont="1" applyFill="1" applyBorder="1" applyAlignment="1" applyProtection="1">
      <alignment horizontal="center" vertical="center" wrapText="1"/>
    </xf>
    <xf numFmtId="165" fontId="15" fillId="10" borderId="14" xfId="0" applyNumberFormat="1" applyFont="1" applyFill="1" applyBorder="1" applyAlignment="1" applyProtection="1">
      <alignment horizontal="center" vertical="center" wrapText="1"/>
    </xf>
    <xf numFmtId="165" fontId="15" fillId="10" borderId="15" xfId="0" applyNumberFormat="1" applyFont="1" applyFill="1" applyBorder="1" applyAlignment="1" applyProtection="1">
      <alignment horizontal="center" vertical="center" wrapText="1"/>
    </xf>
    <xf numFmtId="0" fontId="21" fillId="0" borderId="9" xfId="0" applyFont="1" applyBorder="1" applyAlignment="1" applyProtection="1">
      <alignment horizontal="center"/>
    </xf>
    <xf numFmtId="165" fontId="21" fillId="0" borderId="9" xfId="0" applyNumberFormat="1" applyFont="1" applyBorder="1" applyAlignment="1" applyProtection="1">
      <alignment horizontal="center" wrapText="1"/>
    </xf>
    <xf numFmtId="0" fontId="21" fillId="0" borderId="9" xfId="0" applyFont="1" applyBorder="1" applyAlignment="1" applyProtection="1">
      <alignment horizontal="center" wrapText="1"/>
    </xf>
    <xf numFmtId="0" fontId="4" fillId="8" borderId="19" xfId="0" applyFont="1" applyFill="1" applyBorder="1" applyProtection="1"/>
    <xf numFmtId="0" fontId="15" fillId="15" borderId="0" xfId="0" applyFont="1" applyFill="1" applyAlignment="1" applyProtection="1">
      <alignment horizontal="center" wrapText="1"/>
    </xf>
    <xf numFmtId="0" fontId="0" fillId="0" borderId="0" xfId="0" applyNumberFormat="1" applyProtection="1"/>
    <xf numFmtId="0" fontId="5" fillId="0" borderId="0" xfId="0" applyNumberFormat="1" applyFont="1" applyBorder="1" applyProtection="1"/>
    <xf numFmtId="0" fontId="0" fillId="0" borderId="19" xfId="0" applyNumberFormat="1" applyBorder="1" applyAlignment="1" applyProtection="1">
      <alignment horizontal="center"/>
    </xf>
    <xf numFmtId="0" fontId="4" fillId="7" borderId="19" xfId="0" applyFont="1" applyFill="1" applyBorder="1" applyAlignment="1" applyProtection="1">
      <alignment horizontal="left"/>
      <protection locked="0"/>
    </xf>
    <xf numFmtId="2" fontId="15" fillId="10" borderId="14" xfId="0" applyNumberFormat="1" applyFont="1" applyFill="1" applyBorder="1" applyAlignment="1" applyProtection="1">
      <alignment horizontal="center" vertical="center" wrapText="1"/>
    </xf>
    <xf numFmtId="0" fontId="0" fillId="0" borderId="26" xfId="0" applyFont="1" applyBorder="1" applyAlignment="1" applyProtection="1">
      <alignment horizontal="left" wrapText="1"/>
    </xf>
    <xf numFmtId="0" fontId="16" fillId="0" borderId="12"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6" fillId="0" borderId="34" xfId="0" applyFont="1" applyBorder="1" applyAlignment="1" applyProtection="1">
      <alignment horizontal="left" vertical="center" wrapText="1"/>
    </xf>
    <xf numFmtId="0" fontId="15" fillId="10" borderId="27" xfId="0" applyFont="1" applyFill="1" applyBorder="1" applyAlignment="1" applyProtection="1">
      <alignment horizontal="left" wrapText="1"/>
    </xf>
    <xf numFmtId="0" fontId="0" fillId="0" borderId="0" xfId="0" applyAlignment="1" applyProtection="1">
      <alignment horizontal="left" wrapText="1"/>
    </xf>
    <xf numFmtId="0" fontId="15" fillId="10" borderId="13" xfId="0" applyFont="1" applyFill="1" applyBorder="1" applyAlignment="1" applyProtection="1">
      <alignment horizontal="left" wrapText="1"/>
    </xf>
    <xf numFmtId="0" fontId="15" fillId="0" borderId="0" xfId="0" applyFont="1" applyBorder="1" applyAlignment="1"/>
    <xf numFmtId="0" fontId="15" fillId="4" borderId="0" xfId="0" applyFont="1" applyFill="1" applyBorder="1"/>
    <xf numFmtId="0" fontId="15" fillId="15" borderId="0" xfId="0" applyFont="1" applyFill="1" applyBorder="1" applyAlignment="1"/>
    <xf numFmtId="0" fontId="15" fillId="0" borderId="0" xfId="0" applyFont="1" applyFill="1" applyBorder="1"/>
    <xf numFmtId="0" fontId="0" fillId="0" borderId="0" xfId="0" applyFont="1" applyFill="1" applyBorder="1"/>
    <xf numFmtId="165" fontId="15" fillId="9" borderId="22" xfId="0" applyNumberFormat="1" applyFont="1" applyFill="1" applyBorder="1" applyProtection="1">
      <protection locked="0"/>
    </xf>
    <xf numFmtId="0" fontId="24" fillId="11" borderId="0" xfId="0" applyFont="1" applyFill="1" applyAlignment="1" applyProtection="1">
      <alignment horizontal="center"/>
    </xf>
    <xf numFmtId="165" fontId="0" fillId="0" borderId="0" xfId="0" applyNumberFormat="1" applyProtection="1">
      <protection locked="0"/>
    </xf>
    <xf numFmtId="165" fontId="0" fillId="0" borderId="19" xfId="0" applyNumberFormat="1" applyBorder="1" applyProtection="1"/>
    <xf numFmtId="14" fontId="0" fillId="0" borderId="19" xfId="0" applyNumberFormat="1" applyBorder="1" applyProtection="1"/>
    <xf numFmtId="0" fontId="0" fillId="0" borderId="19" xfId="0" applyBorder="1" applyProtection="1"/>
    <xf numFmtId="0" fontId="0" fillId="0" borderId="19" xfId="0" applyNumberFormat="1" applyBorder="1" applyProtection="1"/>
    <xf numFmtId="0" fontId="15" fillId="0" borderId="19" xfId="0" applyFont="1" applyBorder="1" applyProtection="1"/>
    <xf numFmtId="0" fontId="0" fillId="10" borderId="19" xfId="0" applyFill="1" applyBorder="1" applyAlignment="1" applyProtection="1">
      <alignment horizontal="center"/>
    </xf>
    <xf numFmtId="0" fontId="0" fillId="0" borderId="19" xfId="0" applyBorder="1" applyAlignment="1" applyProtection="1">
      <alignment horizontal="center"/>
    </xf>
    <xf numFmtId="165" fontId="0" fillId="0" borderId="19" xfId="0" applyNumberFormat="1" applyBorder="1" applyAlignment="1" applyProtection="1">
      <alignment horizontal="center"/>
    </xf>
    <xf numFmtId="165" fontId="0" fillId="10" borderId="19" xfId="0" applyNumberFormat="1" applyFill="1" applyBorder="1" applyAlignment="1" applyProtection="1">
      <alignment horizontal="center"/>
    </xf>
    <xf numFmtId="0" fontId="0" fillId="0" borderId="19" xfId="0" quotePrefix="1" applyBorder="1" applyProtection="1"/>
    <xf numFmtId="165" fontId="0" fillId="0" borderId="19" xfId="0" quotePrefix="1" applyNumberFormat="1" applyBorder="1" applyAlignment="1" applyProtection="1">
      <alignment horizontal="center"/>
    </xf>
    <xf numFmtId="165" fontId="18" fillId="10" borderId="22" xfId="0" applyNumberFormat="1" applyFont="1" applyFill="1" applyBorder="1" applyProtection="1"/>
    <xf numFmtId="165" fontId="15" fillId="10" borderId="0" xfId="0" applyNumberFormat="1" applyFont="1" applyFill="1" applyBorder="1" applyProtection="1"/>
    <xf numFmtId="0" fontId="3" fillId="0" borderId="0" xfId="0" applyFont="1" applyProtection="1"/>
    <xf numFmtId="0" fontId="1" fillId="3" borderId="22" xfId="0" applyFont="1" applyFill="1" applyBorder="1" applyAlignment="1" applyProtection="1">
      <alignment vertical="center" wrapText="1"/>
    </xf>
    <xf numFmtId="165" fontId="15" fillId="0" borderId="25" xfId="0" applyNumberFormat="1" applyFont="1" applyBorder="1" applyProtection="1"/>
    <xf numFmtId="165" fontId="17" fillId="0" borderId="0" xfId="0" applyNumberFormat="1" applyFont="1" applyAlignment="1" applyProtection="1">
      <alignment horizontal="center"/>
    </xf>
    <xf numFmtId="165" fontId="16" fillId="0" borderId="19" xfId="0" applyNumberFormat="1" applyFont="1" applyBorder="1" applyAlignment="1" applyProtection="1">
      <alignment horizontal="center"/>
    </xf>
    <xf numFmtId="0" fontId="1" fillId="2" borderId="22" xfId="0" applyFont="1" applyFill="1" applyBorder="1" applyAlignment="1" applyProtection="1">
      <alignment wrapText="1"/>
    </xf>
    <xf numFmtId="9" fontId="0" fillId="0" borderId="0" xfId="0" applyNumberFormat="1" applyBorder="1" applyProtection="1">
      <protection locked="0"/>
    </xf>
    <xf numFmtId="0" fontId="18" fillId="0" borderId="0" xfId="0" applyFont="1" applyBorder="1" applyProtection="1">
      <protection locked="0"/>
    </xf>
    <xf numFmtId="0" fontId="16" fillId="0" borderId="38" xfId="0" applyFont="1" applyBorder="1" applyAlignment="1" applyProtection="1">
      <alignment horizontal="left" vertical="center" wrapText="1"/>
    </xf>
    <xf numFmtId="165" fontId="16" fillId="0" borderId="22" xfId="0" applyNumberFormat="1" applyFont="1" applyBorder="1" applyProtection="1"/>
    <xf numFmtId="0" fontId="17" fillId="0" borderId="0" xfId="0" applyFont="1" applyAlignment="1" applyProtection="1">
      <alignment wrapText="1"/>
      <protection locked="0"/>
    </xf>
    <xf numFmtId="0" fontId="0" fillId="0" borderId="0" xfId="0" applyFont="1" applyProtection="1"/>
    <xf numFmtId="0" fontId="0" fillId="0" borderId="37" xfId="0" applyFont="1" applyBorder="1" applyAlignment="1" applyProtection="1">
      <alignment vertical="center" wrapText="1"/>
    </xf>
    <xf numFmtId="0" fontId="0" fillId="0" borderId="0" xfId="0" applyFont="1" applyProtection="1">
      <protection locked="0"/>
    </xf>
    <xf numFmtId="165" fontId="0" fillId="0" borderId="0" xfId="0" applyNumberFormat="1" applyFont="1" applyProtection="1"/>
    <xf numFmtId="0" fontId="16" fillId="0" borderId="0" xfId="0" applyFont="1" applyFill="1" applyAlignment="1" applyProtection="1">
      <alignment wrapText="1"/>
      <protection locked="0"/>
    </xf>
    <xf numFmtId="0" fontId="0" fillId="4" borderId="19" xfId="0" applyFont="1" applyFill="1" applyBorder="1" applyAlignment="1" applyProtection="1">
      <alignment horizontal="left"/>
    </xf>
    <xf numFmtId="165" fontId="21" fillId="4" borderId="19" xfId="0" applyNumberFormat="1" applyFont="1" applyFill="1" applyBorder="1" applyProtection="1"/>
    <xf numFmtId="0" fontId="15" fillId="0" borderId="0" xfId="0" applyFont="1" applyProtection="1">
      <protection locked="0"/>
    </xf>
    <xf numFmtId="0" fontId="0" fillId="7" borderId="10" xfId="0" applyFont="1" applyFill="1" applyBorder="1" applyProtection="1">
      <protection locked="0"/>
    </xf>
    <xf numFmtId="165" fontId="0" fillId="7" borderId="10" xfId="0" applyNumberFormat="1" applyFont="1" applyFill="1" applyBorder="1" applyProtection="1">
      <protection locked="0"/>
    </xf>
    <xf numFmtId="0" fontId="21" fillId="4" borderId="10" xfId="0" applyFont="1" applyFill="1" applyBorder="1" applyProtection="1"/>
    <xf numFmtId="165" fontId="21" fillId="4" borderId="10" xfId="0" applyNumberFormat="1" applyFont="1" applyFill="1" applyBorder="1" applyProtection="1"/>
    <xf numFmtId="0" fontId="0" fillId="7" borderId="19" xfId="0" applyFont="1" applyFill="1" applyBorder="1" applyProtection="1">
      <protection locked="0"/>
    </xf>
    <xf numFmtId="165" fontId="0" fillId="7" borderId="19" xfId="0" applyNumberFormat="1" applyFont="1" applyFill="1" applyBorder="1" applyProtection="1">
      <protection locked="0"/>
    </xf>
    <xf numFmtId="0" fontId="0" fillId="0" borderId="21" xfId="0" applyFont="1" applyBorder="1" applyProtection="1"/>
    <xf numFmtId="165" fontId="0" fillId="0" borderId="21" xfId="0" applyNumberFormat="1" applyFont="1" applyBorder="1" applyProtection="1"/>
    <xf numFmtId="0" fontId="0" fillId="0" borderId="21" xfId="0" applyFont="1" applyBorder="1" applyProtection="1">
      <protection locked="0"/>
    </xf>
    <xf numFmtId="0" fontId="21" fillId="4" borderId="10" xfId="0" applyFont="1" applyFill="1" applyBorder="1" applyAlignment="1" applyProtection="1">
      <alignment wrapText="1"/>
      <protection locked="0"/>
    </xf>
    <xf numFmtId="165" fontId="21" fillId="4" borderId="10" xfId="0" applyNumberFormat="1" applyFont="1" applyFill="1" applyBorder="1" applyProtection="1">
      <protection locked="0"/>
    </xf>
    <xf numFmtId="165" fontId="0" fillId="0" borderId="0" xfId="0" applyNumberFormat="1" applyFont="1" applyProtection="1">
      <protection locked="0"/>
    </xf>
    <xf numFmtId="0" fontId="0" fillId="0" borderId="0" xfId="0" applyFont="1"/>
    <xf numFmtId="0" fontId="15" fillId="8" borderId="0" xfId="0" applyFont="1" applyFill="1" applyBorder="1" applyAlignment="1" applyProtection="1">
      <alignment horizontal="center"/>
    </xf>
    <xf numFmtId="0" fontId="26" fillId="0" borderId="19" xfId="0" applyFont="1" applyBorder="1" applyAlignment="1" applyProtection="1">
      <alignment horizontal="center" wrapText="1"/>
    </xf>
    <xf numFmtId="164" fontId="0" fillId="7" borderId="10" xfId="0" applyNumberFormat="1" applyFont="1" applyFill="1" applyBorder="1" applyProtection="1">
      <protection locked="0"/>
    </xf>
    <xf numFmtId="0" fontId="21" fillId="5" borderId="10" xfId="0" applyFont="1" applyFill="1" applyBorder="1" applyProtection="1"/>
    <xf numFmtId="164" fontId="21" fillId="5" borderId="10" xfId="0" applyNumberFormat="1" applyFont="1" applyFill="1" applyBorder="1" applyProtection="1"/>
    <xf numFmtId="0" fontId="15" fillId="5" borderId="19" xfId="0" applyFont="1" applyFill="1" applyBorder="1" applyAlignment="1" applyProtection="1">
      <alignment horizontal="center"/>
    </xf>
    <xf numFmtId="0" fontId="0" fillId="8" borderId="10" xfId="0" applyFont="1" applyFill="1" applyBorder="1" applyProtection="1">
      <protection locked="0"/>
    </xf>
    <xf numFmtId="9" fontId="0" fillId="0" borderId="0" xfId="0" applyNumberFormat="1" applyBorder="1" applyAlignment="1" applyProtection="1">
      <alignment wrapText="1"/>
      <protection locked="0"/>
    </xf>
    <xf numFmtId="0" fontId="0" fillId="0" borderId="2" xfId="0" applyBorder="1" applyProtection="1">
      <protection locked="0"/>
    </xf>
    <xf numFmtId="0" fontId="0" fillId="0" borderId="7" xfId="0" applyBorder="1" applyProtection="1">
      <protection locked="0"/>
    </xf>
    <xf numFmtId="9" fontId="0" fillId="0" borderId="0" xfId="0" applyNumberFormat="1" applyBorder="1" applyAlignment="1" applyProtection="1">
      <alignment vertical="center" wrapText="1"/>
      <protection locked="0"/>
    </xf>
    <xf numFmtId="165" fontId="3" fillId="6" borderId="22" xfId="0" applyNumberFormat="1" applyFont="1" applyFill="1" applyBorder="1" applyProtection="1"/>
    <xf numFmtId="0" fontId="0" fillId="0" borderId="22" xfId="0" applyBorder="1" applyProtection="1">
      <protection locked="0"/>
    </xf>
    <xf numFmtId="0" fontId="0" fillId="0" borderId="22" xfId="0" applyFill="1" applyBorder="1" applyAlignment="1" applyProtection="1">
      <alignment wrapText="1"/>
      <protection locked="0"/>
    </xf>
    <xf numFmtId="0" fontId="0" fillId="0" borderId="22" xfId="0" applyFill="1" applyBorder="1" applyAlignment="1" applyProtection="1">
      <alignment vertical="center" wrapText="1"/>
      <protection locked="0"/>
    </xf>
    <xf numFmtId="0" fontId="0" fillId="6" borderId="22" xfId="0" applyFill="1" applyBorder="1" applyAlignment="1" applyProtection="1">
      <alignment wrapText="1"/>
      <protection locked="0"/>
    </xf>
    <xf numFmtId="0" fontId="0" fillId="0" borderId="22" xfId="0" quotePrefix="1" applyBorder="1" applyProtection="1">
      <protection locked="0"/>
    </xf>
    <xf numFmtId="0" fontId="15" fillId="6" borderId="22" xfId="0" applyFont="1" applyFill="1" applyBorder="1" applyProtection="1">
      <protection locked="0"/>
    </xf>
    <xf numFmtId="165" fontId="3" fillId="0" borderId="22" xfId="0" applyNumberFormat="1" applyFont="1" applyFill="1" applyBorder="1" applyProtection="1"/>
    <xf numFmtId="165" fontId="3" fillId="0" borderId="22" xfId="0" applyNumberFormat="1" applyFont="1" applyFill="1" applyBorder="1" applyAlignment="1" applyProtection="1">
      <alignment vertical="center"/>
    </xf>
    <xf numFmtId="0" fontId="15" fillId="0" borderId="0" xfId="0" applyFont="1" applyBorder="1" applyAlignment="1" applyProtection="1">
      <alignment wrapText="1"/>
    </xf>
    <xf numFmtId="0" fontId="0" fillId="0" borderId="0" xfId="0" applyBorder="1" applyAlignment="1" applyProtection="1">
      <alignment horizontal="center"/>
    </xf>
    <xf numFmtId="165" fontId="15" fillId="0" borderId="0" xfId="0" applyNumberFormat="1" applyFont="1" applyBorder="1" applyProtection="1"/>
    <xf numFmtId="0" fontId="0" fillId="0" borderId="39" xfId="0" applyFill="1" applyBorder="1" applyAlignment="1" applyProtection="1">
      <alignment wrapText="1"/>
      <protection locked="0"/>
    </xf>
    <xf numFmtId="9" fontId="0" fillId="0" borderId="2" xfId="0" applyNumberFormat="1" applyBorder="1" applyProtection="1">
      <protection locked="0"/>
    </xf>
    <xf numFmtId="165" fontId="3" fillId="0" borderId="39" xfId="0" applyNumberFormat="1" applyFont="1" applyFill="1" applyBorder="1" applyProtection="1"/>
    <xf numFmtId="0" fontId="0" fillId="0" borderId="17" xfId="0" applyBorder="1" applyAlignment="1" applyProtection="1">
      <alignment vertical="center"/>
    </xf>
    <xf numFmtId="165" fontId="15" fillId="0" borderId="22" xfId="0" applyNumberFormat="1" applyFont="1" applyFill="1" applyBorder="1" applyAlignment="1" applyProtection="1">
      <alignment horizontal="right" vertical="center"/>
    </xf>
    <xf numFmtId="0" fontId="15" fillId="0" borderId="19" xfId="0" applyFont="1" applyBorder="1" applyAlignment="1" applyProtection="1">
      <alignment vertical="center" wrapText="1"/>
    </xf>
    <xf numFmtId="6" fontId="15" fillId="0" borderId="19" xfId="0" applyNumberFormat="1" applyFont="1" applyBorder="1" applyAlignment="1" applyProtection="1">
      <alignment horizontal="center" vertical="center" wrapText="1"/>
    </xf>
    <xf numFmtId="0" fontId="15" fillId="0" borderId="0" xfId="0" applyFont="1" applyFill="1" applyBorder="1" applyAlignment="1" applyProtection="1">
      <alignment vertical="center" wrapText="1"/>
    </xf>
    <xf numFmtId="0" fontId="0" fillId="0" borderId="19" xfId="0" applyFont="1" applyBorder="1" applyProtection="1"/>
    <xf numFmtId="0" fontId="0" fillId="0" borderId="19" xfId="0" applyFont="1" applyBorder="1" applyAlignment="1" applyProtection="1">
      <alignment vertical="center" wrapText="1"/>
    </xf>
    <xf numFmtId="8" fontId="16" fillId="0" borderId="19" xfId="0" applyNumberFormat="1" applyFont="1" applyBorder="1" applyAlignment="1" applyProtection="1">
      <alignment horizontal="center" vertical="center" wrapText="1"/>
    </xf>
    <xf numFmtId="0" fontId="0" fillId="0" borderId="19" xfId="0" applyFont="1" applyBorder="1" applyAlignment="1" applyProtection="1">
      <alignment horizontal="center" vertical="center"/>
    </xf>
    <xf numFmtId="6" fontId="0" fillId="0" borderId="19" xfId="0" applyNumberFormat="1" applyFont="1" applyBorder="1" applyAlignment="1" applyProtection="1">
      <alignment horizontal="center" vertical="center"/>
    </xf>
    <xf numFmtId="0" fontId="15" fillId="0" borderId="19" xfId="0" applyFont="1" applyFill="1" applyBorder="1" applyAlignment="1" applyProtection="1">
      <alignment vertical="center" wrapText="1"/>
    </xf>
    <xf numFmtId="0" fontId="15" fillId="16" borderId="19" xfId="0" applyFont="1" applyFill="1" applyBorder="1" applyAlignment="1" applyProtection="1">
      <alignment horizontal="left" vertical="center"/>
    </xf>
    <xf numFmtId="0" fontId="15" fillId="16" borderId="19" xfId="0" applyFont="1" applyFill="1" applyBorder="1" applyAlignment="1" applyProtection="1">
      <alignment vertical="center" wrapText="1"/>
    </xf>
    <xf numFmtId="0" fontId="0" fillId="0" borderId="0" xfId="0" applyFont="1" applyAlignment="1" applyProtection="1">
      <alignment wrapText="1"/>
    </xf>
    <xf numFmtId="0" fontId="15" fillId="0" borderId="0" xfId="0" applyFont="1" applyProtection="1"/>
    <xf numFmtId="0" fontId="0" fillId="9" borderId="22" xfId="0" applyNumberFormat="1" applyFont="1" applyFill="1" applyBorder="1" applyAlignment="1" applyProtection="1">
      <alignment horizontal="center" vertical="center" wrapText="1"/>
      <protection locked="0"/>
    </xf>
    <xf numFmtId="10" fontId="0" fillId="7" borderId="18" xfId="0" applyNumberFormat="1" applyFill="1" applyBorder="1" applyAlignment="1" applyProtection="1">
      <alignment horizontal="center" vertical="center"/>
      <protection locked="0"/>
    </xf>
    <xf numFmtId="10" fontId="0" fillId="7" borderId="0" xfId="0" applyNumberFormat="1" applyFont="1" applyFill="1" applyBorder="1" applyAlignment="1" applyProtection="1">
      <alignment horizontal="center" vertical="center"/>
      <protection locked="0"/>
    </xf>
    <xf numFmtId="0" fontId="0" fillId="0" borderId="0" xfId="0" applyFill="1" applyBorder="1" applyAlignment="1">
      <alignment horizontal="left" wrapText="1"/>
    </xf>
    <xf numFmtId="0" fontId="0" fillId="11" borderId="0" xfId="0" applyFont="1" applyFill="1" applyBorder="1" applyAlignment="1">
      <alignment horizontal="left" wrapText="1"/>
    </xf>
    <xf numFmtId="0" fontId="0" fillId="11" borderId="0" xfId="0" applyFont="1" applyFill="1" applyBorder="1" applyAlignment="1">
      <alignment horizontal="left"/>
    </xf>
    <xf numFmtId="0" fontId="0" fillId="0" borderId="0" xfId="0" applyBorder="1" applyAlignment="1">
      <alignment horizontal="left" wrapText="1"/>
    </xf>
    <xf numFmtId="0" fontId="15" fillId="0" borderId="0" xfId="0" applyFont="1" applyBorder="1" applyAlignment="1">
      <alignment horizontal="left" wrapText="1"/>
    </xf>
    <xf numFmtId="0" fontId="22" fillId="0" borderId="24" xfId="0" quotePrefix="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10" fontId="4" fillId="7" borderId="0" xfId="0" applyNumberFormat="1" applyFont="1" applyFill="1" applyBorder="1" applyAlignment="1" applyProtection="1">
      <alignment horizontal="center" vertical="center"/>
      <protection locked="0"/>
    </xf>
    <xf numFmtId="165" fontId="20" fillId="0" borderId="24" xfId="0" applyNumberFormat="1" applyFont="1" applyFill="1" applyBorder="1" applyAlignment="1" applyProtection="1">
      <alignment horizontal="right" vertical="center"/>
    </xf>
    <xf numFmtId="165" fontId="20" fillId="0" borderId="23" xfId="0" applyNumberFormat="1" applyFont="1" applyFill="1" applyBorder="1" applyAlignment="1" applyProtection="1">
      <alignment horizontal="right" vertical="center"/>
    </xf>
    <xf numFmtId="0" fontId="0" fillId="0" borderId="20" xfId="0" applyBorder="1" applyAlignment="1" applyProtection="1">
      <alignment horizontal="center"/>
    </xf>
    <xf numFmtId="0" fontId="4" fillId="7" borderId="19" xfId="0" applyFont="1" applyFill="1" applyBorder="1" applyAlignment="1" applyProtection="1">
      <alignment horizontal="left" vertical="top"/>
      <protection locked="0"/>
    </xf>
    <xf numFmtId="0" fontId="4" fillId="7" borderId="11" xfId="0" applyFont="1" applyFill="1" applyBorder="1" applyAlignment="1" applyProtection="1">
      <alignment horizontal="left" vertical="top"/>
      <protection locked="0"/>
    </xf>
    <xf numFmtId="0" fontId="20" fillId="0" borderId="17" xfId="0" applyFont="1" applyBorder="1" applyAlignment="1" applyProtection="1">
      <alignment horizontal="center"/>
    </xf>
    <xf numFmtId="0" fontId="20" fillId="0" borderId="18" xfId="0" applyFont="1" applyBorder="1" applyAlignment="1" applyProtection="1">
      <alignment horizont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20" fillId="0" borderId="17" xfId="0" applyFont="1" applyBorder="1" applyAlignment="1" applyProtection="1">
      <alignment horizontal="center" vertical="center"/>
    </xf>
    <xf numFmtId="0" fontId="20" fillId="0" borderId="18" xfId="0" applyFont="1" applyBorder="1" applyAlignment="1" applyProtection="1">
      <alignment horizontal="center" vertical="center"/>
    </xf>
    <xf numFmtId="0" fontId="23" fillId="0" borderId="24"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165" fontId="20" fillId="0" borderId="16" xfId="0" applyNumberFormat="1" applyFont="1" applyFill="1" applyBorder="1" applyAlignment="1" applyProtection="1">
      <alignment horizontal="right" vertical="center"/>
    </xf>
    <xf numFmtId="0" fontId="0" fillId="0" borderId="16" xfId="0" applyBorder="1" applyAlignment="1" applyProtection="1">
      <alignment horizontal="left" vertical="center"/>
    </xf>
    <xf numFmtId="165" fontId="0" fillId="0" borderId="16" xfId="0" applyNumberFormat="1" applyFill="1" applyBorder="1" applyAlignment="1" applyProtection="1">
      <alignment horizontal="right" vertical="center"/>
    </xf>
    <xf numFmtId="0" fontId="0" fillId="5" borderId="0" xfId="0" applyFill="1" applyBorder="1" applyAlignment="1" applyProtection="1">
      <alignment horizontal="center" vertical="center" wrapText="1"/>
    </xf>
    <xf numFmtId="0" fontId="3" fillId="0" borderId="4" xfId="0" applyFont="1" applyBorder="1" applyAlignment="1" applyProtection="1">
      <alignment horizontal="left" vertical="center"/>
    </xf>
    <xf numFmtId="0" fontId="12" fillId="9" borderId="1" xfId="0" applyFont="1" applyFill="1" applyBorder="1" applyAlignment="1" applyProtection="1">
      <alignment horizontal="center" vertical="center" wrapText="1"/>
    </xf>
    <xf numFmtId="0" fontId="12" fillId="9" borderId="4" xfId="0" applyFont="1" applyFill="1" applyBorder="1" applyAlignment="1" applyProtection="1">
      <alignment horizontal="center" vertical="center" wrapText="1"/>
    </xf>
    <xf numFmtId="0" fontId="12" fillId="9" borderId="2" xfId="0" applyFont="1" applyFill="1" applyBorder="1" applyAlignment="1" applyProtection="1">
      <alignment horizontal="center" vertical="center" wrapText="1"/>
    </xf>
    <xf numFmtId="0" fontId="12" fillId="9" borderId="3" xfId="0" applyFont="1" applyFill="1" applyBorder="1" applyAlignment="1" applyProtection="1">
      <alignment horizontal="center" vertical="center" wrapText="1"/>
    </xf>
    <xf numFmtId="0" fontId="12" fillId="9" borderId="0" xfId="0" applyFont="1" applyFill="1" applyBorder="1" applyAlignment="1" applyProtection="1">
      <alignment horizontal="center" vertical="center" wrapText="1"/>
    </xf>
    <xf numFmtId="0" fontId="12" fillId="9" borderId="5"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20" fillId="0" borderId="16" xfId="0" applyFont="1" applyBorder="1" applyAlignment="1" applyProtection="1">
      <alignment horizontal="left" vertical="center"/>
    </xf>
    <xf numFmtId="0" fontId="0" fillId="0" borderId="1" xfId="0" applyFont="1" applyBorder="1" applyAlignment="1" applyProtection="1">
      <alignment horizontal="left" wrapText="1"/>
    </xf>
    <xf numFmtId="0" fontId="0" fillId="0" borderId="2" xfId="0" applyFont="1" applyBorder="1" applyAlignment="1" applyProtection="1">
      <alignment horizontal="left" wrapText="1"/>
    </xf>
    <xf numFmtId="0" fontId="0" fillId="0" borderId="13" xfId="0" applyBorder="1" applyAlignment="1" applyProtection="1">
      <alignment horizontal="left" wrapText="1"/>
    </xf>
    <xf numFmtId="0" fontId="0" fillId="0" borderId="14" xfId="0" applyBorder="1" applyAlignment="1" applyProtection="1">
      <alignment horizontal="left" wrapText="1"/>
    </xf>
    <xf numFmtId="0" fontId="0" fillId="0" borderId="15" xfId="0" applyBorder="1" applyAlignment="1" applyProtection="1">
      <alignment horizontal="left" wrapText="1"/>
    </xf>
    <xf numFmtId="0" fontId="15" fillId="4" borderId="10" xfId="0" applyFont="1" applyFill="1" applyBorder="1" applyAlignment="1" applyProtection="1">
      <alignment horizontal="center"/>
    </xf>
    <xf numFmtId="0" fontId="25" fillId="4" borderId="10" xfId="0" applyFont="1" applyFill="1" applyBorder="1" applyAlignment="1" applyProtection="1">
      <alignment horizontal="center"/>
    </xf>
    <xf numFmtId="0" fontId="15" fillId="4" borderId="10" xfId="0" applyFont="1" applyFill="1" applyBorder="1" applyAlignment="1" applyProtection="1">
      <alignment horizontal="center" wrapText="1"/>
    </xf>
    <xf numFmtId="0" fontId="25" fillId="5" borderId="10" xfId="0" applyFont="1" applyFill="1" applyBorder="1" applyAlignment="1" applyProtection="1">
      <alignment horizontal="center"/>
    </xf>
    <xf numFmtId="0" fontId="15" fillId="5" borderId="19" xfId="0" applyFont="1" applyFill="1" applyBorder="1" applyAlignment="1" applyProtection="1">
      <alignment horizontal="center"/>
    </xf>
    <xf numFmtId="0" fontId="15" fillId="5" borderId="18" xfId="0" applyFont="1" applyFill="1" applyBorder="1" applyAlignment="1" applyProtection="1">
      <alignment horizontal="center"/>
    </xf>
    <xf numFmtId="0" fontId="15" fillId="5" borderId="17" xfId="0" applyFont="1" applyFill="1" applyBorder="1" applyAlignment="1" applyProtection="1">
      <alignment horizontal="center"/>
    </xf>
    <xf numFmtId="10" fontId="4" fillId="8" borderId="0" xfId="0" applyNumberFormat="1" applyFont="1" applyFill="1" applyBorder="1" applyAlignment="1" applyProtection="1">
      <alignment horizontal="center" vertical="center"/>
      <protection locked="0"/>
    </xf>
  </cellXfs>
  <cellStyles count="3">
    <cellStyle name="Standard" xfId="0" builtinId="0"/>
    <cellStyle name="Standard 2" xfId="1"/>
    <cellStyle name="Währung" xfId="2" builtinId="4"/>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171450</xdr:rowOff>
        </xdr:from>
        <xdr:to>
          <xdr:col>3</xdr:col>
          <xdr:colOff>504825</xdr:colOff>
          <xdr:row>4</xdr:row>
          <xdr:rowOff>9525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2</xdr:row>
          <xdr:rowOff>171450</xdr:rowOff>
        </xdr:from>
        <xdr:to>
          <xdr:col>3</xdr:col>
          <xdr:colOff>1133475</xdr:colOff>
          <xdr:row>4</xdr:row>
          <xdr:rowOff>9525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3"/>
  <sheetViews>
    <sheetView showGridLines="0" zoomScaleNormal="100" workbookViewId="0">
      <selection activeCell="D16" sqref="D16"/>
    </sheetView>
  </sheetViews>
  <sheetFormatPr baseColWidth="10" defaultRowHeight="12.75"/>
  <cols>
    <col min="1" max="1" width="11.42578125" style="1"/>
    <col min="2" max="2" width="107.28515625" style="3" bestFit="1" customWidth="1"/>
    <col min="3" max="16384" width="11.42578125" style="1"/>
  </cols>
  <sheetData>
    <row r="2" spans="1:6">
      <c r="A2" s="4" t="s">
        <v>142</v>
      </c>
      <c r="B2" s="1"/>
    </row>
    <row r="3" spans="1:6">
      <c r="B3" s="1"/>
    </row>
    <row r="4" spans="1:6">
      <c r="A4" s="257" t="s">
        <v>199</v>
      </c>
      <c r="B4" s="258"/>
      <c r="C4" s="258"/>
      <c r="D4" s="258"/>
      <c r="E4" s="258"/>
      <c r="F4" s="258"/>
    </row>
    <row r="5" spans="1:6">
      <c r="A5" s="1" t="s">
        <v>200</v>
      </c>
      <c r="B5" s="1"/>
    </row>
    <row r="6" spans="1:6">
      <c r="A6" s="1" t="s">
        <v>204</v>
      </c>
      <c r="B6" s="1"/>
    </row>
    <row r="7" spans="1:6">
      <c r="A7" s="2" t="s">
        <v>265</v>
      </c>
      <c r="B7" s="1"/>
    </row>
    <row r="9" spans="1:6">
      <c r="A9" s="7" t="s">
        <v>86</v>
      </c>
      <c r="B9" s="7"/>
      <c r="C9" s="7"/>
      <c r="D9" s="7"/>
      <c r="E9" s="7"/>
      <c r="F9" s="7"/>
    </row>
    <row r="10" spans="1:6">
      <c r="B10" s="1"/>
    </row>
    <row r="11" spans="1:6">
      <c r="A11" s="1" t="s">
        <v>84</v>
      </c>
      <c r="B11" s="1"/>
    </row>
    <row r="12" spans="1:6">
      <c r="B12" s="2" t="s">
        <v>98</v>
      </c>
    </row>
    <row r="13" spans="1:6">
      <c r="B13" s="2" t="s">
        <v>229</v>
      </c>
    </row>
    <row r="14" spans="1:6">
      <c r="B14" s="2" t="s">
        <v>230</v>
      </c>
    </row>
    <row r="15" spans="1:6">
      <c r="B15" s="2" t="s">
        <v>85</v>
      </c>
    </row>
    <row r="16" spans="1:6">
      <c r="B16" s="2" t="s">
        <v>185</v>
      </c>
    </row>
    <row r="18" spans="1:6">
      <c r="A18" s="4" t="s">
        <v>87</v>
      </c>
      <c r="B18" s="13"/>
    </row>
    <row r="19" spans="1:6">
      <c r="B19" s="13" t="s">
        <v>92</v>
      </c>
      <c r="F19" s="4" t="s">
        <v>91</v>
      </c>
    </row>
    <row r="20" spans="1:6">
      <c r="B20" s="13"/>
      <c r="F20" s="4"/>
    </row>
    <row r="21" spans="1:6">
      <c r="A21" s="160" t="s">
        <v>99</v>
      </c>
      <c r="B21" s="9"/>
      <c r="C21" s="8"/>
      <c r="D21" s="8"/>
      <c r="E21" s="8"/>
      <c r="F21" s="8" t="s">
        <v>96</v>
      </c>
    </row>
    <row r="22" spans="1:6">
      <c r="B22" s="1"/>
    </row>
    <row r="23" spans="1:6">
      <c r="B23" s="5" t="s">
        <v>215</v>
      </c>
      <c r="F23" s="1" t="s">
        <v>216</v>
      </c>
    </row>
    <row r="24" spans="1:6">
      <c r="B24" s="5" t="s">
        <v>26</v>
      </c>
    </row>
    <row r="25" spans="1:6">
      <c r="B25" s="5" t="s">
        <v>0</v>
      </c>
    </row>
    <row r="26" spans="1:6">
      <c r="B26" s="5" t="s">
        <v>25</v>
      </c>
    </row>
    <row r="27" spans="1:6">
      <c r="B27" s="5" t="s">
        <v>24</v>
      </c>
    </row>
    <row r="28" spans="1:6">
      <c r="B28" s="5" t="s">
        <v>208</v>
      </c>
    </row>
    <row r="29" spans="1:6">
      <c r="B29" s="5" t="s">
        <v>266</v>
      </c>
    </row>
    <row r="30" spans="1:6">
      <c r="B30" s="5"/>
    </row>
    <row r="31" spans="1:6">
      <c r="A31" s="160" t="s">
        <v>267</v>
      </c>
      <c r="B31" s="9"/>
      <c r="C31" s="8"/>
      <c r="D31" s="8"/>
      <c r="E31" s="8"/>
      <c r="F31" s="8" t="s">
        <v>277</v>
      </c>
    </row>
    <row r="32" spans="1:6">
      <c r="B32" s="1"/>
    </row>
    <row r="33" spans="1:6">
      <c r="A33" s="1" t="s">
        <v>268</v>
      </c>
      <c r="B33" s="1"/>
    </row>
    <row r="34" spans="1:6">
      <c r="A34" s="1" t="s">
        <v>269</v>
      </c>
      <c r="B34" s="1"/>
    </row>
    <row r="35" spans="1:6">
      <c r="A35" s="1" t="s">
        <v>270</v>
      </c>
      <c r="B35" s="1"/>
      <c r="F35" s="1" t="s">
        <v>276</v>
      </c>
    </row>
    <row r="36" spans="1:6">
      <c r="A36" s="2" t="s">
        <v>271</v>
      </c>
      <c r="B36" s="1"/>
    </row>
    <row r="37" spans="1:6">
      <c r="B37" s="1"/>
    </row>
    <row r="38" spans="1:6">
      <c r="A38" s="160" t="s">
        <v>272</v>
      </c>
      <c r="B38" s="8"/>
      <c r="C38" s="8"/>
      <c r="D38" s="8"/>
      <c r="E38" s="8"/>
      <c r="F38" s="8"/>
    </row>
    <row r="39" spans="1:6">
      <c r="B39" s="1"/>
    </row>
    <row r="40" spans="1:6" ht="30.75" customHeight="1">
      <c r="A40" s="260" t="s">
        <v>186</v>
      </c>
      <c r="B40" s="260"/>
      <c r="C40" s="260"/>
      <c r="D40" s="260"/>
      <c r="E40" s="260"/>
      <c r="F40" s="260"/>
    </row>
    <row r="41" spans="1:6" ht="28.5" customHeight="1">
      <c r="A41" s="259" t="s">
        <v>273</v>
      </c>
      <c r="B41" s="259"/>
      <c r="C41" s="259"/>
      <c r="D41" s="259"/>
      <c r="E41" s="259"/>
      <c r="F41" s="259"/>
    </row>
    <row r="42" spans="1:6">
      <c r="A42" s="1" t="s">
        <v>274</v>
      </c>
      <c r="B42" s="1"/>
    </row>
    <row r="43" spans="1:6" ht="25.5" customHeight="1">
      <c r="A43" s="259" t="s">
        <v>275</v>
      </c>
      <c r="B43" s="259"/>
      <c r="C43" s="259"/>
      <c r="D43" s="259"/>
      <c r="E43" s="259"/>
      <c r="F43" s="259"/>
    </row>
    <row r="44" spans="1:6">
      <c r="B44" s="1"/>
    </row>
    <row r="45" spans="1:6">
      <c r="B45" s="10" t="s">
        <v>158</v>
      </c>
      <c r="F45" s="4" t="s">
        <v>159</v>
      </c>
    </row>
    <row r="46" spans="1:6">
      <c r="A46" s="1" t="s">
        <v>90</v>
      </c>
      <c r="B46" s="1" t="s">
        <v>160</v>
      </c>
    </row>
    <row r="47" spans="1:6">
      <c r="B47" s="1" t="s">
        <v>211</v>
      </c>
      <c r="F47" s="1" t="s">
        <v>217</v>
      </c>
    </row>
    <row r="48" spans="1:6">
      <c r="A48" s="2" t="s">
        <v>130</v>
      </c>
      <c r="B48" s="4" t="s">
        <v>161</v>
      </c>
    </row>
    <row r="49" spans="1:7">
      <c r="A49" s="2"/>
      <c r="B49" s="1" t="s">
        <v>187</v>
      </c>
      <c r="F49" s="1" t="s">
        <v>278</v>
      </c>
    </row>
    <row r="50" spans="1:7">
      <c r="A50" s="2"/>
      <c r="B50" s="2" t="s">
        <v>231</v>
      </c>
      <c r="F50" s="2" t="s">
        <v>279</v>
      </c>
    </row>
    <row r="51" spans="1:7">
      <c r="A51" s="1" t="s">
        <v>93</v>
      </c>
      <c r="B51" s="159" t="s">
        <v>162</v>
      </c>
    </row>
    <row r="52" spans="1:7">
      <c r="B52" s="6" t="s">
        <v>190</v>
      </c>
    </row>
    <row r="53" spans="1:7">
      <c r="B53" s="6" t="s">
        <v>280</v>
      </c>
      <c r="F53" s="2" t="s">
        <v>281</v>
      </c>
    </row>
    <row r="54" spans="1:7">
      <c r="B54" s="11" t="s">
        <v>188</v>
      </c>
      <c r="F54" s="2" t="s">
        <v>131</v>
      </c>
    </row>
    <row r="55" spans="1:7">
      <c r="B55" s="2" t="s">
        <v>232</v>
      </c>
      <c r="F55" s="2" t="s">
        <v>282</v>
      </c>
    </row>
    <row r="56" spans="1:7">
      <c r="A56" s="6"/>
      <c r="B56" s="11" t="s">
        <v>189</v>
      </c>
      <c r="C56" s="6"/>
      <c r="D56" s="6"/>
      <c r="E56" s="6"/>
      <c r="F56" s="6" t="s">
        <v>283</v>
      </c>
      <c r="G56" s="6"/>
    </row>
    <row r="57" spans="1:7" s="6" customFormat="1">
      <c r="A57" s="1" t="s">
        <v>132</v>
      </c>
      <c r="B57" s="4" t="s">
        <v>163</v>
      </c>
      <c r="C57" s="1"/>
      <c r="D57" s="1"/>
      <c r="E57" s="1"/>
      <c r="F57" s="1"/>
    </row>
    <row r="58" spans="1:7" s="6" customFormat="1">
      <c r="A58" s="1"/>
      <c r="B58" s="1" t="s">
        <v>97</v>
      </c>
      <c r="C58" s="1"/>
      <c r="D58" s="1"/>
      <c r="E58" s="1"/>
      <c r="F58" s="1" t="s">
        <v>284</v>
      </c>
    </row>
    <row r="59" spans="1:7" s="6" customFormat="1">
      <c r="A59" s="1"/>
      <c r="B59" s="2" t="s">
        <v>133</v>
      </c>
      <c r="C59" s="1"/>
      <c r="D59" s="1"/>
      <c r="E59" s="1"/>
      <c r="F59" s="2" t="s">
        <v>285</v>
      </c>
    </row>
    <row r="61" spans="1:7" s="6" customFormat="1">
      <c r="A61" s="160" t="s">
        <v>233</v>
      </c>
      <c r="B61" s="9"/>
      <c r="C61" s="9"/>
      <c r="D61" s="8"/>
      <c r="E61" s="8"/>
      <c r="F61" s="8"/>
    </row>
    <row r="62" spans="1:7" s="6" customFormat="1"/>
    <row r="63" spans="1:7" s="6" customFormat="1">
      <c r="A63" s="6" t="s">
        <v>168</v>
      </c>
    </row>
    <row r="64" spans="1:7" s="6" customFormat="1">
      <c r="A64" s="6" t="s">
        <v>191</v>
      </c>
      <c r="F64" s="6" t="s">
        <v>198</v>
      </c>
    </row>
    <row r="65" spans="1:6" s="6" customFormat="1">
      <c r="A65" s="6" t="s">
        <v>210</v>
      </c>
      <c r="F65" s="6" t="s">
        <v>286</v>
      </c>
    </row>
    <row r="66" spans="1:6" s="6" customFormat="1">
      <c r="A66" s="11" t="s">
        <v>287</v>
      </c>
      <c r="F66" s="6" t="s">
        <v>288</v>
      </c>
    </row>
    <row r="67" spans="1:6" s="6" customFormat="1"/>
    <row r="68" spans="1:6" s="6" customFormat="1">
      <c r="B68" s="5" t="s">
        <v>32</v>
      </c>
    </row>
    <row r="69" spans="1:6" s="6" customFormat="1">
      <c r="B69" s="5" t="s">
        <v>42</v>
      </c>
    </row>
    <row r="70" spans="1:6" s="6" customFormat="1">
      <c r="B70" s="5" t="s">
        <v>8</v>
      </c>
    </row>
    <row r="71" spans="1:6" s="6" customFormat="1">
      <c r="B71" s="5" t="s">
        <v>95</v>
      </c>
    </row>
    <row r="72" spans="1:6" s="6" customFormat="1">
      <c r="B72" s="5" t="s">
        <v>9</v>
      </c>
    </row>
    <row r="73" spans="1:6" s="6" customFormat="1">
      <c r="B73" s="5"/>
    </row>
    <row r="74" spans="1:6" s="6" customFormat="1"/>
    <row r="75" spans="1:6">
      <c r="A75" s="160" t="s">
        <v>94</v>
      </c>
      <c r="B75" s="8"/>
      <c r="C75" s="8"/>
      <c r="D75" s="8"/>
      <c r="E75" s="8"/>
      <c r="F75" s="8"/>
    </row>
    <row r="77" spans="1:6">
      <c r="A77" s="1" t="s">
        <v>248</v>
      </c>
    </row>
    <row r="78" spans="1:6">
      <c r="A78" s="1" t="s">
        <v>174</v>
      </c>
    </row>
    <row r="79" spans="1:6">
      <c r="A79" s="4" t="s">
        <v>171</v>
      </c>
    </row>
    <row r="80" spans="1:6">
      <c r="A80" s="2" t="s">
        <v>249</v>
      </c>
      <c r="F80" s="1" t="s">
        <v>170</v>
      </c>
    </row>
    <row r="81" spans="1:6">
      <c r="A81" s="162" t="s">
        <v>245</v>
      </c>
    </row>
    <row r="82" spans="1:6">
      <c r="A82" s="2" t="s">
        <v>250</v>
      </c>
      <c r="F82" s="1" t="s">
        <v>172</v>
      </c>
    </row>
    <row r="83" spans="1:6">
      <c r="A83" s="163" t="s">
        <v>175</v>
      </c>
      <c r="F83" s="1" t="s">
        <v>173</v>
      </c>
    </row>
    <row r="84" spans="1:6">
      <c r="A84" s="163" t="s">
        <v>176</v>
      </c>
    </row>
    <row r="86" spans="1:6">
      <c r="A86" s="160" t="s">
        <v>212</v>
      </c>
      <c r="B86" s="12"/>
      <c r="C86" s="8"/>
      <c r="D86" s="8"/>
      <c r="E86" s="8"/>
      <c r="F86" s="8"/>
    </row>
    <row r="88" spans="1:6">
      <c r="A88" s="2" t="s">
        <v>289</v>
      </c>
      <c r="F88" s="1" t="s">
        <v>290</v>
      </c>
    </row>
    <row r="89" spans="1:6">
      <c r="A89" s="2" t="s">
        <v>192</v>
      </c>
    </row>
    <row r="90" spans="1:6">
      <c r="A90" s="2"/>
    </row>
    <row r="92" spans="1:6">
      <c r="A92" s="160" t="s">
        <v>178</v>
      </c>
      <c r="B92" s="12"/>
      <c r="C92" s="8"/>
      <c r="D92" s="8"/>
      <c r="E92" s="8"/>
      <c r="F92" s="8"/>
    </row>
    <row r="94" spans="1:6">
      <c r="A94" s="1" t="s">
        <v>179</v>
      </c>
      <c r="F94" s="1" t="s">
        <v>291</v>
      </c>
    </row>
    <row r="96" spans="1:6">
      <c r="A96" s="1" t="s">
        <v>294</v>
      </c>
      <c r="F96" s="1" t="s">
        <v>293</v>
      </c>
    </row>
    <row r="97" spans="1:6">
      <c r="A97" s="1" t="s">
        <v>295</v>
      </c>
      <c r="F97" s="1" t="s">
        <v>292</v>
      </c>
    </row>
    <row r="98" spans="1:6">
      <c r="A98" s="1" t="s">
        <v>296</v>
      </c>
    </row>
    <row r="100" spans="1:6">
      <c r="A100" s="4" t="s">
        <v>181</v>
      </c>
    </row>
    <row r="101" spans="1:6">
      <c r="A101" s="2" t="s">
        <v>180</v>
      </c>
    </row>
    <row r="102" spans="1:6">
      <c r="A102" s="2" t="s">
        <v>193</v>
      </c>
      <c r="B102" s="1"/>
    </row>
    <row r="103" spans="1:6">
      <c r="A103" s="2" t="s">
        <v>194</v>
      </c>
      <c r="B103" s="1"/>
    </row>
    <row r="104" spans="1:6">
      <c r="B104" s="1"/>
    </row>
    <row r="105" spans="1:6">
      <c r="A105" s="4" t="s">
        <v>182</v>
      </c>
      <c r="B105" s="6"/>
      <c r="C105" s="6"/>
      <c r="D105" s="6"/>
    </row>
    <row r="106" spans="1:6">
      <c r="A106" s="11" t="s">
        <v>183</v>
      </c>
      <c r="B106" s="6"/>
      <c r="C106" s="6"/>
      <c r="D106" s="6"/>
    </row>
    <row r="107" spans="1:6" ht="31.5" customHeight="1">
      <c r="A107" s="256" t="s">
        <v>197</v>
      </c>
      <c r="B107" s="256"/>
      <c r="C107" s="256"/>
      <c r="D107" s="256"/>
      <c r="E107" s="256"/>
      <c r="F107" s="256"/>
    </row>
    <row r="108" spans="1:6" ht="31.5" customHeight="1">
      <c r="A108" s="256" t="s">
        <v>195</v>
      </c>
      <c r="B108" s="256"/>
      <c r="C108" s="256"/>
      <c r="D108" s="256"/>
      <c r="E108" s="256"/>
      <c r="F108" s="256"/>
    </row>
    <row r="109" spans="1:6">
      <c r="A109" s="11" t="s">
        <v>196</v>
      </c>
      <c r="B109" s="6"/>
      <c r="C109" s="6"/>
      <c r="D109" s="6"/>
    </row>
    <row r="110" spans="1:6">
      <c r="A110" s="6"/>
      <c r="B110" s="6"/>
      <c r="C110" s="6"/>
      <c r="D110" s="6"/>
    </row>
    <row r="111" spans="1:6">
      <c r="A111" s="6"/>
      <c r="B111" s="6"/>
      <c r="C111" s="6"/>
      <c r="D111" s="6"/>
    </row>
    <row r="112" spans="1:6">
      <c r="A112" s="6"/>
      <c r="B112" s="6"/>
      <c r="C112" s="6"/>
      <c r="D112" s="6"/>
    </row>
    <row r="113" spans="1:4">
      <c r="A113" s="6"/>
      <c r="B113" s="6"/>
      <c r="C113" s="6"/>
      <c r="D113" s="6"/>
    </row>
  </sheetData>
  <sheetProtection sheet="1" objects="1" scenarios="1"/>
  <mergeCells count="6">
    <mergeCell ref="A108:F108"/>
    <mergeCell ref="A4:F4"/>
    <mergeCell ref="A41:F41"/>
    <mergeCell ref="A40:F40"/>
    <mergeCell ref="A107:F107"/>
    <mergeCell ref="A43:F43"/>
  </mergeCells>
  <pageMargins left="0.7" right="0.7" top="0.78740157499999996" bottom="0.78740157499999996" header="0.3" footer="0.3"/>
  <pageSetup paperSize="9" scale="81" fitToHeight="0" orientation="landscape" horizontalDpi="0" verticalDpi="0" r:id="rId1"/>
  <headerFooter>
    <oddHeader>&amp;LZur Verfügung gestellt vom Research Service Center &amp;CStand 20.12.2017&amp;R&amp;G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3"/>
  <sheetViews>
    <sheetView zoomScaleNormal="100" workbookViewId="0">
      <selection activeCell="W10" sqref="W10"/>
    </sheetView>
  </sheetViews>
  <sheetFormatPr baseColWidth="10" defaultRowHeight="12.75"/>
  <cols>
    <col min="1" max="1" width="50.140625" style="19" customWidth="1"/>
    <col min="2" max="2" width="21.140625" style="19" customWidth="1"/>
    <col min="3" max="3" width="25.140625" style="19" customWidth="1"/>
    <col min="4" max="4" width="18.7109375" style="19" customWidth="1"/>
    <col min="5" max="5" width="10.7109375" style="19" customWidth="1"/>
    <col min="6" max="6" width="11.42578125" style="19"/>
    <col min="7" max="7" width="48" style="19" hidden="1" customWidth="1"/>
    <col min="8" max="8" width="11.42578125" style="19" hidden="1" customWidth="1"/>
    <col min="9" max="20" width="0" style="19" hidden="1" customWidth="1"/>
    <col min="21" max="16384" width="11.42578125" style="19"/>
  </cols>
  <sheetData>
    <row r="1" spans="1:13" ht="15.75">
      <c r="A1" s="22" t="s">
        <v>203</v>
      </c>
      <c r="B1" s="22"/>
      <c r="C1" s="22"/>
      <c r="D1" s="22"/>
    </row>
    <row r="2" spans="1:13" ht="18">
      <c r="A2" s="165" t="s">
        <v>81</v>
      </c>
      <c r="B2" s="23"/>
      <c r="C2" s="23"/>
      <c r="D2" s="23"/>
    </row>
    <row r="3" spans="1:13" ht="15.75">
      <c r="A3" s="23"/>
      <c r="B3" s="23"/>
      <c r="C3" s="23"/>
      <c r="D3" s="23"/>
    </row>
    <row r="4" spans="1:13" ht="13.5" customHeight="1">
      <c r="A4" s="180" t="s">
        <v>224</v>
      </c>
      <c r="B4" s="25"/>
      <c r="C4" s="25"/>
      <c r="D4" s="25"/>
    </row>
    <row r="5" spans="1:13" ht="15.75" thickBot="1">
      <c r="A5" s="24"/>
      <c r="B5" s="25"/>
      <c r="C5" s="25"/>
      <c r="D5" s="25"/>
    </row>
    <row r="6" spans="1:13">
      <c r="A6" s="26" t="s">
        <v>26</v>
      </c>
      <c r="B6" s="17" t="s">
        <v>206</v>
      </c>
      <c r="C6" s="34"/>
      <c r="D6" s="35"/>
    </row>
    <row r="7" spans="1:13" ht="12" customHeight="1">
      <c r="A7" s="281" t="s">
        <v>0</v>
      </c>
      <c r="B7" s="267" t="s">
        <v>261</v>
      </c>
      <c r="C7" s="267"/>
      <c r="D7" s="268"/>
      <c r="H7" s="20"/>
    </row>
    <row r="8" spans="1:13" ht="12" customHeight="1">
      <c r="A8" s="281"/>
      <c r="B8" s="267"/>
      <c r="C8" s="267"/>
      <c r="D8" s="268"/>
      <c r="H8" s="20"/>
    </row>
    <row r="9" spans="1:13">
      <c r="A9" s="27" t="s">
        <v>25</v>
      </c>
      <c r="B9" s="15" t="s">
        <v>205</v>
      </c>
      <c r="C9" s="29"/>
      <c r="D9" s="36"/>
      <c r="H9" s="20"/>
    </row>
    <row r="10" spans="1:13">
      <c r="A10" s="27" t="s">
        <v>13</v>
      </c>
      <c r="B10" s="145" t="s">
        <v>30</v>
      </c>
      <c r="C10" s="29"/>
      <c r="D10" s="37"/>
    </row>
    <row r="11" spans="1:13">
      <c r="A11" s="27" t="s">
        <v>24</v>
      </c>
      <c r="B11" s="150" t="s">
        <v>262</v>
      </c>
      <c r="C11" s="29"/>
      <c r="D11" s="36"/>
    </row>
    <row r="12" spans="1:13">
      <c r="A12" s="27" t="s">
        <v>155</v>
      </c>
      <c r="B12" s="14" t="s">
        <v>207</v>
      </c>
      <c r="C12" s="29"/>
      <c r="D12" s="36"/>
    </row>
    <row r="13" spans="1:13">
      <c r="A13" s="27"/>
      <c r="B13" s="29"/>
      <c r="C13" s="29"/>
      <c r="D13" s="36"/>
    </row>
    <row r="14" spans="1:13">
      <c r="A14" s="27"/>
      <c r="B14" s="30"/>
      <c r="C14" s="30" t="s">
        <v>1</v>
      </c>
      <c r="D14" s="38" t="s">
        <v>2</v>
      </c>
    </row>
    <row r="15" spans="1:13">
      <c r="A15" s="27" t="s">
        <v>3</v>
      </c>
      <c r="B15" s="31"/>
      <c r="C15" s="16">
        <v>43466</v>
      </c>
      <c r="D15" s="18">
        <v>43830</v>
      </c>
      <c r="F15" s="25"/>
      <c r="L15" s="25"/>
      <c r="M15" s="25"/>
    </row>
    <row r="16" spans="1:13">
      <c r="A16" s="27"/>
      <c r="B16" s="32"/>
      <c r="C16" s="39"/>
      <c r="D16" s="36"/>
      <c r="F16" s="25"/>
      <c r="L16" s="25"/>
      <c r="M16" s="25"/>
    </row>
    <row r="17" spans="1:20">
      <c r="A17" s="27" t="s">
        <v>4</v>
      </c>
      <c r="B17" s="149">
        <f>DATEDIF(C15,D15,"M")+1</f>
        <v>12</v>
      </c>
      <c r="C17" s="148"/>
      <c r="D17" s="36"/>
      <c r="F17" s="25"/>
      <c r="L17" s="25"/>
      <c r="M17" s="25"/>
    </row>
    <row r="18" spans="1:20" ht="13.5" thickBot="1">
      <c r="A18" s="28"/>
      <c r="B18" s="33"/>
      <c r="C18" s="33"/>
      <c r="D18" s="40"/>
      <c r="F18" s="25"/>
      <c r="L18" s="25"/>
      <c r="M18" s="25"/>
    </row>
    <row r="19" spans="1:20" ht="13.5" thickBot="1">
      <c r="A19" s="25"/>
      <c r="B19" s="25"/>
      <c r="C19" s="25"/>
      <c r="D19" s="25"/>
      <c r="F19" s="25"/>
      <c r="G19" s="147"/>
      <c r="H19" s="147"/>
      <c r="I19" s="25"/>
      <c r="J19" s="25"/>
      <c r="K19" s="25"/>
      <c r="L19" s="25"/>
      <c r="M19" s="25"/>
    </row>
    <row r="20" spans="1:20" ht="26.45" customHeight="1">
      <c r="A20" s="282" t="s">
        <v>5</v>
      </c>
      <c r="B20" s="284" t="s">
        <v>6</v>
      </c>
      <c r="C20" s="284"/>
      <c r="D20" s="285"/>
      <c r="F20" s="25"/>
      <c r="G20" s="25" t="s">
        <v>184</v>
      </c>
      <c r="H20" s="25"/>
      <c r="I20" s="25"/>
      <c r="J20" s="25"/>
      <c r="K20" s="25"/>
      <c r="L20" s="25"/>
      <c r="M20" s="25"/>
    </row>
    <row r="21" spans="1:20">
      <c r="A21" s="283"/>
      <c r="B21" s="286"/>
      <c r="C21" s="286"/>
      <c r="D21" s="287"/>
      <c r="F21" s="25"/>
      <c r="G21" s="25"/>
      <c r="H21" s="25"/>
      <c r="I21" s="25"/>
      <c r="J21" s="25"/>
      <c r="K21" s="25"/>
      <c r="L21" s="25"/>
      <c r="M21" s="25"/>
    </row>
    <row r="22" spans="1:20">
      <c r="A22" s="41"/>
      <c r="B22" s="32"/>
      <c r="C22" s="32"/>
      <c r="D22" s="37"/>
      <c r="F22" s="25"/>
      <c r="G22" s="167"/>
      <c r="H22" s="168">
        <v>43101</v>
      </c>
      <c r="I22" s="168">
        <v>43466</v>
      </c>
      <c r="J22" s="168">
        <v>43831</v>
      </c>
      <c r="K22" s="168">
        <v>44197</v>
      </c>
      <c r="L22" s="168">
        <v>44562</v>
      </c>
      <c r="M22" s="168">
        <v>44927</v>
      </c>
      <c r="N22" s="168">
        <v>45292</v>
      </c>
      <c r="O22" s="168">
        <v>45658</v>
      </c>
      <c r="P22" s="168">
        <v>46023</v>
      </c>
      <c r="Q22" s="168">
        <v>46388</v>
      </c>
      <c r="R22" s="168">
        <v>46753</v>
      </c>
      <c r="S22" s="168">
        <v>47119</v>
      </c>
      <c r="T22" s="168">
        <v>47484</v>
      </c>
    </row>
    <row r="23" spans="1:20" ht="28.5">
      <c r="A23" s="42" t="s">
        <v>213</v>
      </c>
      <c r="B23" s="43"/>
      <c r="C23" s="43"/>
      <c r="D23" s="44" t="s">
        <v>23</v>
      </c>
      <c r="E23" s="190" t="s">
        <v>226</v>
      </c>
      <c r="F23" s="25"/>
      <c r="G23" s="169"/>
      <c r="H23" s="170">
        <f>IFERROR(DATEDIF(C15,H22,"M"),0)</f>
        <v>0</v>
      </c>
      <c r="I23" s="170">
        <f>IFERROR(DATEDIF(C15,I22,"M"),0)-IFERROR(DATEDIF(C15,H22,"M"),0)</f>
        <v>0</v>
      </c>
      <c r="J23" s="170">
        <f>IFERROR(DATEDIF(C15,J22,"M"),0)-IFERROR(DATEDIF(C15,I22,"M"),0)</f>
        <v>12</v>
      </c>
      <c r="K23" s="169">
        <f>IFERROR(DATEDIF($C$15,K22,"M"),0)-IFERROR(DATEDIF($C$15,J22,"M"),0)</f>
        <v>12</v>
      </c>
      <c r="L23" s="169">
        <f>IFERROR(DATEDIF($C$15,L22,"M"),0)-IFERROR(DATEDIF($C$15,K22,"M"),0)</f>
        <v>12</v>
      </c>
      <c r="M23" s="169">
        <f>IFERROR(DATEDIF($C$15,M22,"M"),0)-IFERROR(DATEDIF($C$15,L22,"M"),0)</f>
        <v>12</v>
      </c>
      <c r="N23" s="169">
        <f>IFERROR(DATEDIF($C$15,N22,"M"),0)-IFERROR(DATEDIF($C$15,M22,"M"),0)</f>
        <v>12</v>
      </c>
      <c r="O23" s="169">
        <f>IFERROR(DATEDIF($C$15,O22,"M"),0)-IFERROR(DATEDIF($C$15,N22,"M"),0)</f>
        <v>12</v>
      </c>
      <c r="P23" s="169">
        <f t="shared" ref="P23:T23" si="0">IFERROR(DATEDIF($C$15,P22,"M"),0)-IFERROR(DATEDIF($C$15,O22,"M"),0)</f>
        <v>12</v>
      </c>
      <c r="Q23" s="169">
        <f t="shared" si="0"/>
        <v>12</v>
      </c>
      <c r="R23" s="169">
        <f t="shared" si="0"/>
        <v>12</v>
      </c>
      <c r="S23" s="169">
        <f t="shared" si="0"/>
        <v>12</v>
      </c>
      <c r="T23" s="169">
        <f t="shared" si="0"/>
        <v>12</v>
      </c>
    </row>
    <row r="24" spans="1:20" ht="18.75" customHeight="1">
      <c r="A24" s="45" t="s">
        <v>135</v>
      </c>
      <c r="B24" s="271"/>
      <c r="C24" s="272"/>
      <c r="D24" s="46">
        <f>Teil_1_klinische_Studien!B6*Zusammenfassung_Kalkulation!B28+Teil_1_klinische_Studien!C6*Zusammenfassung_Kalkulation!B29+Teil_1_klinische_Studien!D6*Zusammenfassung_Kalkulation!B30+Teil_1_klinische_Studien!F6*Zusammenfassung_Kalkulation!B32+Teil_1_klinische_Studien!G6*Zusammenfassung_Kalkulation!B33+Teil_1_klinische_Studien!H6*Zusammenfassung_Kalkulation!B34+Teil_1_klinische_Studien!I6</f>
        <v>0</v>
      </c>
      <c r="E24" s="189">
        <f>Teil_1_klinische_Studien!J6</f>
        <v>0</v>
      </c>
      <c r="F24" s="25"/>
      <c r="G24" s="169"/>
      <c r="H24" s="169">
        <f>IFERROR(DATEDIF(D15,H22,"M"),0)</f>
        <v>0</v>
      </c>
      <c r="I24" s="169">
        <f>IFERROR(DATEDIF(D15,I22,"M"),0)</f>
        <v>0</v>
      </c>
      <c r="J24" s="169">
        <f>IFERROR(DATEDIF(D15,J22,"M"),0)</f>
        <v>0</v>
      </c>
      <c r="K24" s="169">
        <f>IFERROR(DATEDIF($D$15,K22,"M"),0)</f>
        <v>12</v>
      </c>
      <c r="L24" s="169">
        <f>IFERROR(DATEDIF($D$15,L22,"M"),0)</f>
        <v>24</v>
      </c>
      <c r="M24" s="169">
        <f>IFERROR(DATEDIF($D$15,M22,"M"),0)</f>
        <v>36</v>
      </c>
      <c r="N24" s="169">
        <f>IFERROR(DATEDIF($D$15,N22,"M"),0)</f>
        <v>48</v>
      </c>
      <c r="O24" s="169">
        <f>IFERROR(DATEDIF($D$15,O22,"M"),0)</f>
        <v>60</v>
      </c>
      <c r="P24" s="169">
        <f t="shared" ref="P24:S24" si="1">IFERROR(DATEDIF($D$15,P22,"M"),0)</f>
        <v>72</v>
      </c>
      <c r="Q24" s="169">
        <f t="shared" si="1"/>
        <v>84</v>
      </c>
      <c r="R24" s="169">
        <f t="shared" si="1"/>
        <v>96</v>
      </c>
      <c r="S24" s="169">
        <f t="shared" si="1"/>
        <v>108</v>
      </c>
      <c r="T24" s="169">
        <f t="shared" ref="T24" si="2">IFERROR(DATEDIF($D$15,T22,"M"),0)</f>
        <v>120</v>
      </c>
    </row>
    <row r="25" spans="1:20">
      <c r="A25" s="47"/>
      <c r="B25" s="271"/>
      <c r="C25" s="272"/>
      <c r="D25" s="48"/>
      <c r="F25" s="25"/>
      <c r="G25" s="169"/>
      <c r="H25" s="169">
        <f t="shared" ref="H25:O25" si="3">MAX(0,H23-H24)</f>
        <v>0</v>
      </c>
      <c r="I25" s="169">
        <f t="shared" si="3"/>
        <v>0</v>
      </c>
      <c r="J25" s="169">
        <f t="shared" si="3"/>
        <v>12</v>
      </c>
      <c r="K25" s="169">
        <f t="shared" si="3"/>
        <v>0</v>
      </c>
      <c r="L25" s="169">
        <f t="shared" si="3"/>
        <v>0</v>
      </c>
      <c r="M25" s="169">
        <f t="shared" si="3"/>
        <v>0</v>
      </c>
      <c r="N25" s="169">
        <f t="shared" si="3"/>
        <v>0</v>
      </c>
      <c r="O25" s="169">
        <f t="shared" si="3"/>
        <v>0</v>
      </c>
      <c r="P25" s="169">
        <f t="shared" ref="P25:S25" si="4">MAX(0,P23-P24)</f>
        <v>0</v>
      </c>
      <c r="Q25" s="169">
        <f t="shared" si="4"/>
        <v>0</v>
      </c>
      <c r="R25" s="169">
        <f t="shared" si="4"/>
        <v>0</v>
      </c>
      <c r="S25" s="169">
        <f t="shared" si="4"/>
        <v>0</v>
      </c>
      <c r="T25" s="169">
        <f t="shared" ref="T25" si="5">MAX(0,T23-T24)</f>
        <v>0</v>
      </c>
    </row>
    <row r="26" spans="1:20" ht="49.5" customHeight="1">
      <c r="A26" s="181" t="s">
        <v>214</v>
      </c>
      <c r="B26" s="49" t="s">
        <v>49</v>
      </c>
      <c r="C26" s="50" t="s">
        <v>101</v>
      </c>
      <c r="D26" s="51" t="s">
        <v>23</v>
      </c>
      <c r="F26" s="25"/>
      <c r="G26" s="169"/>
      <c r="H26" s="169"/>
      <c r="I26" s="169"/>
      <c r="J26" s="169"/>
      <c r="K26" s="169"/>
      <c r="L26" s="169"/>
      <c r="M26" s="169"/>
      <c r="N26" s="169"/>
      <c r="O26" s="169"/>
      <c r="P26" s="169"/>
      <c r="Q26" s="169"/>
      <c r="R26" s="169"/>
      <c r="S26" s="169"/>
      <c r="T26" s="169"/>
    </row>
    <row r="27" spans="1:20">
      <c r="A27" s="52"/>
      <c r="B27" s="273"/>
      <c r="C27" s="274"/>
      <c r="D27" s="53"/>
      <c r="F27" s="25"/>
      <c r="G27" s="171" t="s">
        <v>134</v>
      </c>
      <c r="H27" s="149">
        <v>2017</v>
      </c>
      <c r="I27" s="172">
        <v>2018</v>
      </c>
      <c r="J27" s="173">
        <v>2019</v>
      </c>
      <c r="K27" s="173">
        <v>2020</v>
      </c>
      <c r="L27" s="173">
        <v>2021</v>
      </c>
      <c r="M27" s="173">
        <v>2022</v>
      </c>
      <c r="N27" s="173">
        <v>2023</v>
      </c>
      <c r="O27" s="173">
        <v>2024</v>
      </c>
      <c r="P27" s="173">
        <v>2025</v>
      </c>
      <c r="Q27" s="173">
        <v>2026</v>
      </c>
      <c r="R27" s="173">
        <v>2027</v>
      </c>
      <c r="S27" s="173">
        <v>2028</v>
      </c>
      <c r="T27" s="173">
        <v>2029</v>
      </c>
    </row>
    <row r="28" spans="1:20">
      <c r="A28" s="54" t="s">
        <v>251</v>
      </c>
      <c r="B28" s="55">
        <f>($H$25*H28+$I$25*I28+$J$25*J28+$K$25*K28+$L$25*L28+$M$25*M28+$N$25*N28+$O$25*O28+$P$25*P28+$Q$25*Q28+$R$25*R28+$S$25*S28+$T$25*T28)/SUM($H$25:$T$25)</f>
        <v>96.908509975062358</v>
      </c>
      <c r="C28" s="58">
        <f>Teil_1_klinische_Studien!$B$47</f>
        <v>0</v>
      </c>
      <c r="D28" s="56">
        <f>B28*C28</f>
        <v>0</v>
      </c>
      <c r="F28" s="25"/>
      <c r="G28" s="169" t="s">
        <v>251</v>
      </c>
      <c r="H28" s="174">
        <v>122.85</v>
      </c>
      <c r="I28" s="175">
        <f>Berechnung_Personalsätze!$E$4</f>
        <v>94.544887780548635</v>
      </c>
      <c r="J28" s="174">
        <f t="shared" ref="J28:O28" si="6">I28*1.025</f>
        <v>96.908509975062344</v>
      </c>
      <c r="K28" s="174">
        <f t="shared" si="6"/>
        <v>99.331222724438888</v>
      </c>
      <c r="L28" s="174">
        <f t="shared" si="6"/>
        <v>101.81450329254986</v>
      </c>
      <c r="M28" s="174">
        <f t="shared" si="6"/>
        <v>104.3598658748636</v>
      </c>
      <c r="N28" s="174">
        <f t="shared" si="6"/>
        <v>106.96886252173518</v>
      </c>
      <c r="O28" s="174">
        <f t="shared" si="6"/>
        <v>109.64308408477855</v>
      </c>
      <c r="P28" s="174">
        <f t="shared" ref="P28:P34" si="7">O28*1.025</f>
        <v>112.384161186898</v>
      </c>
      <c r="Q28" s="174">
        <f t="shared" ref="Q28:Q34" si="8">P28*1.025</f>
        <v>115.19376521657044</v>
      </c>
      <c r="R28" s="174">
        <f t="shared" ref="R28:R34" si="9">Q28*1.025</f>
        <v>118.0736093469847</v>
      </c>
      <c r="S28" s="174">
        <f t="shared" ref="S28:T34" si="10">R28*1.025</f>
        <v>121.0254495806593</v>
      </c>
      <c r="T28" s="174">
        <f t="shared" si="10"/>
        <v>124.05108582017577</v>
      </c>
    </row>
    <row r="29" spans="1:20">
      <c r="A29" s="57" t="s">
        <v>256</v>
      </c>
      <c r="B29" s="55">
        <f t="shared" ref="B29:B34" si="11">($H$25*H29+$I$25*I29+$J$25*J29+$K$25*K29+$L$25*L29+$M$25*M29+$N$25*N29+$O$25*O29+$P$25*P29+$Q$25*Q29+$R$25*R29+$S$25*S29+$T$25*T29)/SUM($H$25:$T$25)</f>
        <v>88.281639650872819</v>
      </c>
      <c r="C29" s="58">
        <f>Teil_1_klinische_Studien!$C$47</f>
        <v>0</v>
      </c>
      <c r="D29" s="56">
        <f t="shared" ref="D29:D34" si="12">B29*C29</f>
        <v>0</v>
      </c>
      <c r="F29" s="25"/>
      <c r="G29" s="176" t="s">
        <v>256</v>
      </c>
      <c r="H29" s="177">
        <v>113.28</v>
      </c>
      <c r="I29" s="175">
        <f>Berechnung_Personalsätze!$E$5</f>
        <v>86.128428927680801</v>
      </c>
      <c r="J29" s="174">
        <f t="shared" ref="J29:M34" si="13">I29*1.025</f>
        <v>88.281639650872819</v>
      </c>
      <c r="K29" s="174">
        <f t="shared" si="13"/>
        <v>90.488680642144629</v>
      </c>
      <c r="L29" s="174">
        <f t="shared" si="13"/>
        <v>92.750897658198241</v>
      </c>
      <c r="M29" s="174">
        <f t="shared" si="13"/>
        <v>95.069670099653194</v>
      </c>
      <c r="N29" s="174">
        <f t="shared" ref="N29:N34" si="14">M29*1.025</f>
        <v>97.446411852144522</v>
      </c>
      <c r="O29" s="174">
        <f t="shared" ref="O29:O34" si="15">N29*1.025</f>
        <v>99.882572148448119</v>
      </c>
      <c r="P29" s="174">
        <f t="shared" si="7"/>
        <v>102.37963645215932</v>
      </c>
      <c r="Q29" s="174">
        <f t="shared" si="8"/>
        <v>104.93912736346329</v>
      </c>
      <c r="R29" s="174">
        <f t="shared" si="9"/>
        <v>107.56260554754986</v>
      </c>
      <c r="S29" s="174">
        <f t="shared" si="10"/>
        <v>110.2516706862386</v>
      </c>
      <c r="T29" s="174">
        <f t="shared" si="10"/>
        <v>113.00796245339455</v>
      </c>
    </row>
    <row r="30" spans="1:20">
      <c r="A30" s="57" t="s">
        <v>252</v>
      </c>
      <c r="B30" s="55">
        <f t="shared" si="11"/>
        <v>52.048784289276796</v>
      </c>
      <c r="C30" s="58">
        <f>Teil_1_klinische_Studien!$D$47</f>
        <v>0</v>
      </c>
      <c r="D30" s="56">
        <f t="shared" si="12"/>
        <v>0</v>
      </c>
      <c r="F30" s="25"/>
      <c r="G30" s="176" t="s">
        <v>252</v>
      </c>
      <c r="H30" s="174">
        <v>66.98</v>
      </c>
      <c r="I30" s="175">
        <f>Berechnung_Personalsätze!$E$6</f>
        <v>50.779301745635905</v>
      </c>
      <c r="J30" s="174">
        <f t="shared" si="13"/>
        <v>52.048784289276796</v>
      </c>
      <c r="K30" s="174">
        <f t="shared" si="13"/>
        <v>53.35000389650871</v>
      </c>
      <c r="L30" s="174">
        <f t="shared" si="13"/>
        <v>54.683753993921421</v>
      </c>
      <c r="M30" s="174">
        <f t="shared" si="13"/>
        <v>56.050847843769454</v>
      </c>
      <c r="N30" s="174">
        <f t="shared" si="14"/>
        <v>57.452119039863682</v>
      </c>
      <c r="O30" s="174">
        <f t="shared" si="15"/>
        <v>58.888422015860272</v>
      </c>
      <c r="P30" s="174">
        <f t="shared" si="7"/>
        <v>60.360632566256776</v>
      </c>
      <c r="Q30" s="174">
        <f t="shared" si="8"/>
        <v>61.869648380413189</v>
      </c>
      <c r="R30" s="174">
        <f t="shared" si="9"/>
        <v>63.416389589923511</v>
      </c>
      <c r="S30" s="174">
        <f t="shared" si="10"/>
        <v>65.001799329671599</v>
      </c>
      <c r="T30" s="174">
        <f t="shared" si="10"/>
        <v>66.626844312913377</v>
      </c>
    </row>
    <row r="31" spans="1:20">
      <c r="A31" s="57" t="s">
        <v>255</v>
      </c>
      <c r="B31" s="55">
        <f>($H$25*H31+$I$25*I31+$J$25*J31+$K$25*K31+$L$25*L31+$M$25*M31+$N$25*N31+$O$25*O31+$P$25*P31+$Q$25*Q31+$R$25*R31+$S$25*S31+$T$25*T31)/SUM($H$25:$T$25)</f>
        <v>46.009975062344132</v>
      </c>
      <c r="C31" s="58">
        <f>Teil_1_klinische_Studien!$E$47</f>
        <v>0</v>
      </c>
      <c r="D31" s="56">
        <f>B31*C31</f>
        <v>0</v>
      </c>
      <c r="F31" s="25"/>
      <c r="G31" s="176" t="s">
        <v>255</v>
      </c>
      <c r="H31" s="174">
        <v>43.79</v>
      </c>
      <c r="I31" s="175">
        <f>Berechnung_Personalsätze!$E$7</f>
        <v>44.887780548628427</v>
      </c>
      <c r="J31" s="174">
        <f>I31*1.025</f>
        <v>46.009975062344132</v>
      </c>
      <c r="K31" s="174">
        <f>J31*1.025</f>
        <v>47.160224438902731</v>
      </c>
      <c r="L31" s="174">
        <f>K31*1.025</f>
        <v>48.339230049875297</v>
      </c>
      <c r="M31" s="174">
        <f t="shared" si="13"/>
        <v>49.547710801122179</v>
      </c>
      <c r="N31" s="174">
        <f t="shared" si="14"/>
        <v>50.786403571150231</v>
      </c>
      <c r="O31" s="174">
        <f t="shared" si="15"/>
        <v>52.056063660428983</v>
      </c>
      <c r="P31" s="174">
        <f t="shared" si="7"/>
        <v>53.357465251939701</v>
      </c>
      <c r="Q31" s="174">
        <f t="shared" si="8"/>
        <v>54.691401883238186</v>
      </c>
      <c r="R31" s="174">
        <f t="shared" si="9"/>
        <v>56.058686930319134</v>
      </c>
      <c r="S31" s="174">
        <f t="shared" si="10"/>
        <v>57.460154103577104</v>
      </c>
      <c r="T31" s="174">
        <f t="shared" si="10"/>
        <v>58.896657956166528</v>
      </c>
    </row>
    <row r="32" spans="1:20">
      <c r="A32" s="57" t="s">
        <v>253</v>
      </c>
      <c r="B32" s="55">
        <f t="shared" si="11"/>
        <v>67.00202618453865</v>
      </c>
      <c r="C32" s="58">
        <f>Teil_1_klinische_Studien!$F$47</f>
        <v>0</v>
      </c>
      <c r="D32" s="56">
        <f t="shared" si="12"/>
        <v>0</v>
      </c>
      <c r="F32" s="25"/>
      <c r="G32" s="176" t="s">
        <v>253</v>
      </c>
      <c r="H32" s="174">
        <v>85.7</v>
      </c>
      <c r="I32" s="175">
        <f>Berechnung_Personalsätze!$E$8</f>
        <v>65.367830423940148</v>
      </c>
      <c r="J32" s="174">
        <f t="shared" si="13"/>
        <v>67.00202618453865</v>
      </c>
      <c r="K32" s="174">
        <f t="shared" si="13"/>
        <v>68.677076839152107</v>
      </c>
      <c r="L32" s="174">
        <f t="shared" si="13"/>
        <v>70.3940037601309</v>
      </c>
      <c r="M32" s="174">
        <f t="shared" si="13"/>
        <v>72.153853854134169</v>
      </c>
      <c r="N32" s="174">
        <f t="shared" si="14"/>
        <v>73.957700200487523</v>
      </c>
      <c r="O32" s="174">
        <f t="shared" si="15"/>
        <v>75.806642705499698</v>
      </c>
      <c r="P32" s="174">
        <f t="shared" si="7"/>
        <v>77.701808773137188</v>
      </c>
      <c r="Q32" s="174">
        <f t="shared" si="8"/>
        <v>79.644353992465611</v>
      </c>
      <c r="R32" s="174">
        <f t="shared" si="9"/>
        <v>81.635462842277249</v>
      </c>
      <c r="S32" s="174">
        <f t="shared" si="10"/>
        <v>83.676349413334179</v>
      </c>
      <c r="T32" s="174">
        <f t="shared" si="10"/>
        <v>85.768258148667528</v>
      </c>
    </row>
    <row r="33" spans="1:20">
      <c r="A33" s="57" t="s">
        <v>254</v>
      </c>
      <c r="B33" s="55">
        <f t="shared" si="11"/>
        <v>61.825903990024933</v>
      </c>
      <c r="C33" s="58">
        <f>Teil_1_klinische_Studien!$G$47</f>
        <v>0</v>
      </c>
      <c r="D33" s="56">
        <f t="shared" si="12"/>
        <v>0</v>
      </c>
      <c r="F33" s="25"/>
      <c r="G33" s="176" t="s">
        <v>254</v>
      </c>
      <c r="H33" s="174">
        <v>78.8</v>
      </c>
      <c r="I33" s="175">
        <f>Berechnung_Personalsätze!$E$9</f>
        <v>60.317955112219451</v>
      </c>
      <c r="J33" s="174">
        <f t="shared" si="13"/>
        <v>61.825903990024933</v>
      </c>
      <c r="K33" s="174">
        <f t="shared" si="13"/>
        <v>63.371551589775549</v>
      </c>
      <c r="L33" s="174">
        <f t="shared" si="13"/>
        <v>64.955840379519927</v>
      </c>
      <c r="M33" s="174">
        <f t="shared" si="13"/>
        <v>66.57973638900792</v>
      </c>
      <c r="N33" s="174">
        <f t="shared" si="14"/>
        <v>68.244229798733116</v>
      </c>
      <c r="O33" s="174">
        <f t="shared" si="15"/>
        <v>69.950335543701442</v>
      </c>
      <c r="P33" s="174">
        <f t="shared" si="7"/>
        <v>71.699093932293977</v>
      </c>
      <c r="Q33" s="174">
        <f t="shared" si="8"/>
        <v>73.49157128060132</v>
      </c>
      <c r="R33" s="174">
        <f t="shared" si="9"/>
        <v>75.328860562616342</v>
      </c>
      <c r="S33" s="174">
        <f t="shared" si="10"/>
        <v>77.212082076681739</v>
      </c>
      <c r="T33" s="174">
        <f t="shared" si="10"/>
        <v>79.142384128598778</v>
      </c>
    </row>
    <row r="34" spans="1:20">
      <c r="A34" s="57" t="s">
        <v>259</v>
      </c>
      <c r="B34" s="55">
        <f t="shared" si="11"/>
        <v>15.272499999999999</v>
      </c>
      <c r="C34" s="58">
        <f>Teil_1_klinische_Studien!$H$47</f>
        <v>0</v>
      </c>
      <c r="D34" s="56">
        <f t="shared" si="12"/>
        <v>0</v>
      </c>
      <c r="F34" s="25"/>
      <c r="G34" s="176" t="s">
        <v>259</v>
      </c>
      <c r="H34" s="174">
        <v>14.68</v>
      </c>
      <c r="I34" s="175">
        <f>Berechnung_Personalsätze!$E$10</f>
        <v>14.9</v>
      </c>
      <c r="J34" s="174">
        <f t="shared" si="13"/>
        <v>15.272499999999999</v>
      </c>
      <c r="K34" s="174">
        <f t="shared" si="13"/>
        <v>15.654312499999998</v>
      </c>
      <c r="L34" s="174">
        <f t="shared" si="13"/>
        <v>16.045670312499997</v>
      </c>
      <c r="M34" s="174">
        <f t="shared" si="13"/>
        <v>16.446812070312497</v>
      </c>
      <c r="N34" s="174">
        <f t="shared" si="14"/>
        <v>16.857982372070307</v>
      </c>
      <c r="O34" s="174">
        <f t="shared" si="15"/>
        <v>17.279431931372063</v>
      </c>
      <c r="P34" s="174">
        <f t="shared" si="7"/>
        <v>17.711417729656361</v>
      </c>
      <c r="Q34" s="174">
        <f t="shared" si="8"/>
        <v>18.15420317289777</v>
      </c>
      <c r="R34" s="174">
        <f t="shared" si="9"/>
        <v>18.608058252220211</v>
      </c>
      <c r="S34" s="174">
        <f t="shared" si="10"/>
        <v>19.073259708525715</v>
      </c>
      <c r="T34" s="174">
        <f t="shared" si="10"/>
        <v>19.550091201238857</v>
      </c>
    </row>
    <row r="35" spans="1:20">
      <c r="A35" s="53"/>
      <c r="B35" s="271"/>
      <c r="C35" s="272"/>
      <c r="D35" s="59"/>
      <c r="F35" s="25"/>
      <c r="G35" s="25"/>
      <c r="H35" s="25"/>
      <c r="I35" s="25"/>
      <c r="J35" s="25"/>
      <c r="K35" s="25"/>
      <c r="L35" s="25"/>
      <c r="M35" s="25"/>
    </row>
    <row r="36" spans="1:20" ht="15">
      <c r="A36" s="60" t="s">
        <v>48</v>
      </c>
      <c r="B36" s="61"/>
      <c r="C36" s="61"/>
      <c r="D36" s="62">
        <f>SUM(D27:D34)</f>
        <v>0</v>
      </c>
    </row>
    <row r="37" spans="1:20" ht="51">
      <c r="A37" s="63" t="s">
        <v>151</v>
      </c>
      <c r="B37" s="238"/>
      <c r="C37" s="254">
        <v>0.05</v>
      </c>
      <c r="D37" s="239">
        <f>D36*C37</f>
        <v>0</v>
      </c>
      <c r="E37" s="190"/>
    </row>
    <row r="38" spans="1:20" ht="15.75">
      <c r="A38" s="60" t="s">
        <v>105</v>
      </c>
      <c r="B38" s="64"/>
      <c r="C38" s="64"/>
      <c r="D38" s="65">
        <f>D36+D37</f>
        <v>0</v>
      </c>
      <c r="I38" s="166"/>
    </row>
    <row r="39" spans="1:20">
      <c r="A39" s="66"/>
      <c r="B39" s="271"/>
      <c r="C39" s="272"/>
      <c r="D39" s="67"/>
      <c r="I39" s="166"/>
    </row>
    <row r="40" spans="1:20" ht="25.5">
      <c r="A40" s="68" t="s">
        <v>102</v>
      </c>
      <c r="B40" s="288"/>
      <c r="C40" s="288"/>
      <c r="D40" s="69" t="s">
        <v>23</v>
      </c>
      <c r="I40" s="166"/>
    </row>
    <row r="41" spans="1:20">
      <c r="A41" s="278" t="s">
        <v>139</v>
      </c>
      <c r="B41" s="271"/>
      <c r="C41" s="272"/>
      <c r="D41" s="279">
        <f>Teil_2_Sachkostenpl._alternativ!$B$3</f>
        <v>0</v>
      </c>
      <c r="I41" s="166"/>
    </row>
    <row r="42" spans="1:20">
      <c r="A42" s="278"/>
      <c r="B42" s="271"/>
      <c r="C42" s="272"/>
      <c r="D42" s="279"/>
      <c r="I42" s="166"/>
    </row>
    <row r="43" spans="1:20">
      <c r="A43" s="278" t="s">
        <v>140</v>
      </c>
      <c r="B43" s="273"/>
      <c r="C43" s="274"/>
      <c r="D43" s="279">
        <f>SUM(D45:D54)</f>
        <v>0</v>
      </c>
    </row>
    <row r="44" spans="1:20">
      <c r="A44" s="278"/>
      <c r="B44" s="273"/>
      <c r="C44" s="274"/>
      <c r="D44" s="279"/>
    </row>
    <row r="45" spans="1:20">
      <c r="A45" s="289" t="s">
        <v>120</v>
      </c>
      <c r="B45" s="273"/>
      <c r="C45" s="274"/>
      <c r="D45" s="277">
        <f>Teil_2_Sachkostenpl._alternativ!$B$14</f>
        <v>0</v>
      </c>
    </row>
    <row r="46" spans="1:20">
      <c r="A46" s="289"/>
      <c r="B46" s="273"/>
      <c r="C46" s="274"/>
      <c r="D46" s="277"/>
    </row>
    <row r="47" spans="1:20">
      <c r="A47" s="289" t="s">
        <v>121</v>
      </c>
      <c r="B47" s="269"/>
      <c r="C47" s="270"/>
      <c r="D47" s="277">
        <f>Teil_2_Sachkostenpl._alternativ!$B$26</f>
        <v>0</v>
      </c>
    </row>
    <row r="48" spans="1:20">
      <c r="A48" s="289"/>
      <c r="B48" s="269"/>
      <c r="C48" s="270"/>
      <c r="D48" s="277"/>
    </row>
    <row r="49" spans="1:8">
      <c r="A49" s="289" t="s">
        <v>122</v>
      </c>
      <c r="B49" s="269"/>
      <c r="C49" s="270"/>
      <c r="D49" s="277">
        <f>Teil_2_Sachkostenpl._alternativ!$B$35</f>
        <v>0</v>
      </c>
    </row>
    <row r="50" spans="1:8">
      <c r="A50" s="289"/>
      <c r="B50" s="269"/>
      <c r="C50" s="270"/>
      <c r="D50" s="277"/>
    </row>
    <row r="51" spans="1:8">
      <c r="A51" s="289" t="s">
        <v>123</v>
      </c>
      <c r="B51" s="269"/>
      <c r="C51" s="270"/>
      <c r="D51" s="277">
        <f>Teil_2_Sachkostenpl._alternativ!$B$44</f>
        <v>0</v>
      </c>
    </row>
    <row r="52" spans="1:8" ht="21.75" customHeight="1">
      <c r="A52" s="289"/>
      <c r="B52" s="269"/>
      <c r="C52" s="270"/>
      <c r="D52" s="277"/>
    </row>
    <row r="53" spans="1:8">
      <c r="A53" s="289" t="s">
        <v>124</v>
      </c>
      <c r="B53" s="269"/>
      <c r="C53" s="270"/>
      <c r="D53" s="277">
        <f>Teil_2_Sachkostenpl._alternativ!B59</f>
        <v>0</v>
      </c>
    </row>
    <row r="54" spans="1:8" s="21" customFormat="1">
      <c r="A54" s="289"/>
      <c r="B54" s="269"/>
      <c r="C54" s="270"/>
      <c r="D54" s="277"/>
      <c r="G54" s="19"/>
      <c r="H54" s="19"/>
    </row>
    <row r="55" spans="1:8">
      <c r="A55" s="275" t="s">
        <v>80</v>
      </c>
      <c r="B55" s="269"/>
      <c r="C55" s="270"/>
      <c r="D55" s="277">
        <f>Teil_2_Sachkostenpl._alternativ!$B$62</f>
        <v>0</v>
      </c>
    </row>
    <row r="56" spans="1:8">
      <c r="A56" s="276"/>
      <c r="B56" s="269"/>
      <c r="C56" s="270"/>
      <c r="D56" s="277"/>
    </row>
    <row r="57" spans="1:8">
      <c r="A57" s="45"/>
      <c r="B57" s="269"/>
      <c r="C57" s="270"/>
      <c r="D57" s="70"/>
    </row>
    <row r="58" spans="1:8" ht="15">
      <c r="A58" s="71" t="s">
        <v>10</v>
      </c>
      <c r="B58" s="72"/>
      <c r="C58" s="72"/>
      <c r="D58" s="73">
        <f>D41+D43+D55</f>
        <v>0</v>
      </c>
    </row>
    <row r="59" spans="1:8">
      <c r="A59" s="45"/>
      <c r="B59" s="269"/>
      <c r="C59" s="270"/>
      <c r="D59" s="74"/>
    </row>
    <row r="60" spans="1:8" ht="25.5">
      <c r="A60" s="75" t="s">
        <v>103</v>
      </c>
      <c r="B60" s="280"/>
      <c r="C60" s="280"/>
      <c r="D60" s="76" t="s">
        <v>11</v>
      </c>
    </row>
    <row r="61" spans="1:8">
      <c r="A61" s="275" t="s">
        <v>246</v>
      </c>
      <c r="B61" s="269"/>
      <c r="C61" s="270"/>
      <c r="D61" s="277">
        <f>Teil_3_Investitionenplanung!B19</f>
        <v>0</v>
      </c>
    </row>
    <row r="62" spans="1:8">
      <c r="A62" s="276"/>
      <c r="B62" s="269"/>
      <c r="C62" s="270"/>
      <c r="D62" s="277"/>
    </row>
    <row r="63" spans="1:8">
      <c r="A63" s="275" t="s">
        <v>247</v>
      </c>
      <c r="B63" s="269"/>
      <c r="C63" s="270"/>
      <c r="D63" s="277">
        <f>Teil_3_Investitionenplanung!B31</f>
        <v>0</v>
      </c>
    </row>
    <row r="64" spans="1:8">
      <c r="A64" s="276"/>
      <c r="B64" s="269"/>
      <c r="C64" s="270"/>
      <c r="D64" s="277"/>
    </row>
    <row r="65" spans="1:4" ht="15">
      <c r="A65" s="77" t="s">
        <v>156</v>
      </c>
      <c r="B65" s="78"/>
      <c r="C65" s="78"/>
      <c r="D65" s="79">
        <f>SUM(D61:D63)</f>
        <v>0</v>
      </c>
    </row>
    <row r="66" spans="1:4">
      <c r="A66" s="45"/>
      <c r="B66" s="269"/>
      <c r="C66" s="270"/>
      <c r="D66" s="70"/>
    </row>
    <row r="67" spans="1:4" ht="21.75" customHeight="1">
      <c r="A67" s="80" t="s">
        <v>104</v>
      </c>
      <c r="B67" s="81"/>
      <c r="C67" s="81"/>
      <c r="D67" s="82">
        <f>D24+D38+D58+D65</f>
        <v>0</v>
      </c>
    </row>
    <row r="68" spans="1:4">
      <c r="A68" s="261" t="s">
        <v>27</v>
      </c>
      <c r="B68" s="302">
        <v>0.22</v>
      </c>
      <c r="C68" s="302"/>
      <c r="D68" s="264">
        <f>D67*B68</f>
        <v>0</v>
      </c>
    </row>
    <row r="69" spans="1:4">
      <c r="A69" s="262"/>
      <c r="B69" s="302"/>
      <c r="C69" s="302"/>
      <c r="D69" s="265"/>
    </row>
    <row r="70" spans="1:4" ht="15.75">
      <c r="A70" s="80" t="s">
        <v>28</v>
      </c>
      <c r="B70" s="83"/>
      <c r="C70" s="81"/>
      <c r="D70" s="82">
        <f>D67+D68</f>
        <v>0</v>
      </c>
    </row>
    <row r="71" spans="1:4">
      <c r="A71" s="261" t="s">
        <v>128</v>
      </c>
      <c r="B71" s="263">
        <v>0.03</v>
      </c>
      <c r="C71" s="263"/>
      <c r="D71" s="264">
        <f>D70*B71</f>
        <v>0</v>
      </c>
    </row>
    <row r="72" spans="1:4">
      <c r="A72" s="262"/>
      <c r="B72" s="263"/>
      <c r="C72" s="263"/>
      <c r="D72" s="265"/>
    </row>
    <row r="73" spans="1:4">
      <c r="A73" s="87" t="s">
        <v>82</v>
      </c>
      <c r="B73" s="88"/>
      <c r="C73" s="88"/>
      <c r="D73" s="89">
        <f>SUM(Teil_1_klinische_Studien!K12:K33)*Teil_1_klinische_Studien!B2</f>
        <v>0</v>
      </c>
    </row>
    <row r="74" spans="1:4">
      <c r="A74" s="87" t="s">
        <v>83</v>
      </c>
      <c r="B74" s="88"/>
      <c r="C74" s="88"/>
      <c r="D74" s="89">
        <f>SUM(Teil_1_klinische_Studien!L12:L33)*Teil_1_klinische_Studien!B2</f>
        <v>0</v>
      </c>
    </row>
    <row r="75" spans="1:4" ht="15.75">
      <c r="A75" s="84" t="s">
        <v>29</v>
      </c>
      <c r="B75" s="85"/>
      <c r="C75" s="86"/>
      <c r="D75" s="82">
        <f>D70+D71+D73+D74</f>
        <v>0</v>
      </c>
    </row>
    <row r="76" spans="1:4">
      <c r="A76" s="261" t="s">
        <v>12</v>
      </c>
      <c r="B76" s="263">
        <v>0.19</v>
      </c>
      <c r="C76" s="263"/>
      <c r="D76" s="264">
        <f>D75*B76</f>
        <v>0</v>
      </c>
    </row>
    <row r="77" spans="1:4">
      <c r="A77" s="262"/>
      <c r="B77" s="263"/>
      <c r="C77" s="263"/>
      <c r="D77" s="265"/>
    </row>
    <row r="78" spans="1:4">
      <c r="A78" s="53"/>
      <c r="B78" s="269"/>
      <c r="C78" s="270"/>
      <c r="D78" s="70"/>
    </row>
    <row r="79" spans="1:4" ht="41.25">
      <c r="A79" s="185" t="s">
        <v>222</v>
      </c>
      <c r="B79" s="81"/>
      <c r="C79" s="81"/>
      <c r="D79" s="82">
        <f>SUM(D75:D78)</f>
        <v>0</v>
      </c>
    </row>
    <row r="80" spans="1:4">
      <c r="A80" s="45"/>
      <c r="B80" s="269"/>
      <c r="C80" s="270"/>
      <c r="D80" s="70"/>
    </row>
    <row r="81" spans="1:6" ht="15.75">
      <c r="A81" s="178" t="s">
        <v>177</v>
      </c>
      <c r="B81" s="179"/>
      <c r="C81" s="179"/>
      <c r="D81" s="164">
        <v>0</v>
      </c>
    </row>
    <row r="82" spans="1:6">
      <c r="A82" s="45"/>
      <c r="B82" s="269"/>
      <c r="C82" s="270"/>
      <c r="D82" s="45"/>
    </row>
    <row r="83" spans="1:6" ht="26.25" thickBot="1">
      <c r="A83" s="90" t="s">
        <v>129</v>
      </c>
      <c r="B83" s="266"/>
      <c r="C83" s="266"/>
      <c r="D83" s="182">
        <f>D81-D79</f>
        <v>0</v>
      </c>
    </row>
    <row r="84" spans="1:6">
      <c r="A84" s="232"/>
      <c r="B84" s="233"/>
      <c r="C84" s="233"/>
      <c r="D84" s="234"/>
    </row>
    <row r="85" spans="1:6">
      <c r="A85" s="232"/>
      <c r="B85" s="233"/>
      <c r="C85" s="233"/>
      <c r="D85" s="234"/>
    </row>
    <row r="86" spans="1:6" ht="16.5" thickBot="1">
      <c r="A86" s="187" t="s">
        <v>236</v>
      </c>
    </row>
    <row r="87" spans="1:6">
      <c r="A87" s="235" t="s">
        <v>237</v>
      </c>
      <c r="B87" s="236"/>
      <c r="C87" s="220"/>
      <c r="D87" s="237">
        <f>Teil_1_klinische_Studien!J6</f>
        <v>0</v>
      </c>
    </row>
    <row r="88" spans="1:6">
      <c r="A88" s="225" t="s">
        <v>238</v>
      </c>
      <c r="B88" s="186"/>
      <c r="C88" s="21"/>
      <c r="D88" s="230">
        <f>Teil_1_klinische_Studien!J34</f>
        <v>0</v>
      </c>
    </row>
    <row r="89" spans="1:6" ht="25.5">
      <c r="A89" s="226" t="s">
        <v>239</v>
      </c>
      <c r="B89" s="222" t="s">
        <v>235</v>
      </c>
      <c r="C89" s="255">
        <v>0.5</v>
      </c>
      <c r="D89" s="231">
        <f>Teil_1_klinische_Studien!J44*C89</f>
        <v>0</v>
      </c>
    </row>
    <row r="90" spans="1:6">
      <c r="A90" s="226" t="s">
        <v>242</v>
      </c>
      <c r="B90" s="222"/>
      <c r="D90" s="231">
        <f>IFERROR((Teil_2_Sachkostenpl._alternativ!C4+Teil_2_Sachkostenpl._alternativ!C62)/Teil_1_klinische_Studien!B2,0)</f>
        <v>0</v>
      </c>
    </row>
    <row r="91" spans="1:6">
      <c r="A91" s="227" t="s">
        <v>241</v>
      </c>
      <c r="B91" s="219"/>
      <c r="C91" s="21"/>
      <c r="D91" s="223">
        <f>SUM(D87:D89)</f>
        <v>0</v>
      </c>
    </row>
    <row r="92" spans="1:6">
      <c r="A92" s="228" t="s">
        <v>223</v>
      </c>
      <c r="B92" s="21"/>
      <c r="C92" s="21"/>
      <c r="D92" s="70">
        <f>SUM(D91*0.19)</f>
        <v>0</v>
      </c>
    </row>
    <row r="93" spans="1:6" ht="21" customHeight="1">
      <c r="A93" s="229" t="s">
        <v>240</v>
      </c>
      <c r="B93" s="21"/>
      <c r="C93" s="21"/>
      <c r="D93" s="82">
        <f>SUM(D91:D92)</f>
        <v>0</v>
      </c>
    </row>
    <row r="94" spans="1:6">
      <c r="A94" s="224"/>
      <c r="B94" s="21"/>
      <c r="C94" s="21"/>
      <c r="D94" s="224"/>
    </row>
    <row r="95" spans="1:6" ht="15.75">
      <c r="A95" s="178" t="s">
        <v>234</v>
      </c>
      <c r="B95" s="21"/>
      <c r="C95" s="21"/>
      <c r="D95" s="164">
        <v>0</v>
      </c>
      <c r="E95" s="21"/>
      <c r="F95" s="20"/>
    </row>
    <row r="96" spans="1:6">
      <c r="A96" s="224"/>
      <c r="B96" s="21"/>
      <c r="C96" s="21"/>
      <c r="D96" s="224"/>
    </row>
    <row r="97" spans="1:6" ht="26.25" thickBot="1">
      <c r="A97" s="90" t="s">
        <v>129</v>
      </c>
      <c r="B97" s="221"/>
      <c r="C97" s="221"/>
      <c r="D97" s="182">
        <f>D95-D93</f>
        <v>0</v>
      </c>
    </row>
    <row r="99" spans="1:6">
      <c r="F99" s="20"/>
    </row>
    <row r="101" spans="1:6" ht="21" customHeight="1"/>
    <row r="103" spans="1:6" ht="21" customHeight="1"/>
  </sheetData>
  <mergeCells count="56">
    <mergeCell ref="B60:C60"/>
    <mergeCell ref="A7:A8"/>
    <mergeCell ref="A20:A21"/>
    <mergeCell ref="B20:D21"/>
    <mergeCell ref="B40:C40"/>
    <mergeCell ref="A45:A46"/>
    <mergeCell ref="D45:D46"/>
    <mergeCell ref="A47:A48"/>
    <mergeCell ref="D47:D48"/>
    <mergeCell ref="A49:A50"/>
    <mergeCell ref="D49:D50"/>
    <mergeCell ref="A51:A52"/>
    <mergeCell ref="D51:D52"/>
    <mergeCell ref="A53:A54"/>
    <mergeCell ref="D53:D54"/>
    <mergeCell ref="A55:A56"/>
    <mergeCell ref="D55:D56"/>
    <mergeCell ref="B45:C46"/>
    <mergeCell ref="B47:C48"/>
    <mergeCell ref="B49:C50"/>
    <mergeCell ref="B51:C52"/>
    <mergeCell ref="B53:C54"/>
    <mergeCell ref="B55:C56"/>
    <mergeCell ref="A41:A42"/>
    <mergeCell ref="B41:C42"/>
    <mergeCell ref="D41:D42"/>
    <mergeCell ref="A43:A44"/>
    <mergeCell ref="D43:D44"/>
    <mergeCell ref="B43:C44"/>
    <mergeCell ref="A61:A62"/>
    <mergeCell ref="B61:C62"/>
    <mergeCell ref="D61:D62"/>
    <mergeCell ref="A63:A64"/>
    <mergeCell ref="B63:C64"/>
    <mergeCell ref="D63:D64"/>
    <mergeCell ref="B68:C69"/>
    <mergeCell ref="D68:D69"/>
    <mergeCell ref="A71:A72"/>
    <mergeCell ref="B71:C72"/>
    <mergeCell ref="D71:D72"/>
    <mergeCell ref="A76:A77"/>
    <mergeCell ref="B76:C77"/>
    <mergeCell ref="D76:D77"/>
    <mergeCell ref="B83:C83"/>
    <mergeCell ref="B7:D8"/>
    <mergeCell ref="B57:C57"/>
    <mergeCell ref="B59:C59"/>
    <mergeCell ref="B66:C66"/>
    <mergeCell ref="B78:C78"/>
    <mergeCell ref="B80:C80"/>
    <mergeCell ref="B82:C82"/>
    <mergeCell ref="B39:C39"/>
    <mergeCell ref="B35:C35"/>
    <mergeCell ref="B27:C27"/>
    <mergeCell ref="B24:C25"/>
    <mergeCell ref="A68:A69"/>
  </mergeCells>
  <conditionalFormatting sqref="D83:D85">
    <cfRule type="cellIs" dxfId="3" priority="3" operator="lessThan">
      <formula>0</formula>
    </cfRule>
    <cfRule type="cellIs" dxfId="2" priority="4" operator="greaterThan">
      <formula>0</formula>
    </cfRule>
  </conditionalFormatting>
  <conditionalFormatting sqref="D97">
    <cfRule type="cellIs" dxfId="1" priority="1" operator="lessThan">
      <formula>0</formula>
    </cfRule>
    <cfRule type="cellIs" dxfId="0" priority="2" operator="greaterThan">
      <formula>0</formula>
    </cfRule>
  </conditionalFormatting>
  <pageMargins left="0.7" right="0.7" top="0.78740157499999996" bottom="0.78740157499999996" header="0.3" footer="0.3"/>
  <pageSetup paperSize="9" scale="58" fitToWidth="0" orientation="portrait" r:id="rId1"/>
  <headerFooter>
    <oddHeader>&amp;LZur Verfügung gestellt vom Research Service Center&amp;CStand 05.12.2017&amp;R&amp;G</oddHeader>
  </headerFooter>
  <ignoredErrors>
    <ignoredError sqref="D55 D61:D66 D76:D77 D68:D72"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Option Button 3">
              <controlPr defaultSize="0" autoFill="0" autoLine="0" autoPict="0">
                <anchor moveWithCells="1">
                  <from>
                    <xdr:col>3</xdr:col>
                    <xdr:colOff>76200</xdr:colOff>
                    <xdr:row>2</xdr:row>
                    <xdr:rowOff>171450</xdr:rowOff>
                  </from>
                  <to>
                    <xdr:col>3</xdr:col>
                    <xdr:colOff>504825</xdr:colOff>
                    <xdr:row>4</xdr:row>
                    <xdr:rowOff>9525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3</xdr:col>
                    <xdr:colOff>647700</xdr:colOff>
                    <xdr:row>2</xdr:row>
                    <xdr:rowOff>171450</xdr:rowOff>
                  </from>
                  <to>
                    <xdr:col>3</xdr:col>
                    <xdr:colOff>1133475</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A10" sqref="A10"/>
    </sheetView>
  </sheetViews>
  <sheetFormatPr baseColWidth="10" defaultRowHeight="12.75"/>
  <cols>
    <col min="1" max="1" width="53.42578125" style="191" customWidth="1"/>
    <col min="2" max="5" width="27.7109375" style="191" customWidth="1"/>
    <col min="6" max="16384" width="11.42578125" style="191"/>
  </cols>
  <sheetData>
    <row r="1" spans="1:5" ht="30" customHeight="1" thickBot="1">
      <c r="E1" s="192" t="s">
        <v>228</v>
      </c>
    </row>
    <row r="2" spans="1:5" ht="30.75" customHeight="1">
      <c r="E2" s="253">
        <v>1.5</v>
      </c>
    </row>
    <row r="3" spans="1:5" ht="51">
      <c r="A3" s="249" t="s">
        <v>260</v>
      </c>
      <c r="B3" s="250" t="s">
        <v>143</v>
      </c>
      <c r="C3" s="250" t="s">
        <v>146</v>
      </c>
      <c r="D3" s="250" t="s">
        <v>144</v>
      </c>
      <c r="E3" s="250" t="s">
        <v>227</v>
      </c>
    </row>
    <row r="4" spans="1:5" ht="42.75" customHeight="1">
      <c r="A4" s="248" t="s">
        <v>251</v>
      </c>
      <c r="B4" s="241">
        <v>101100</v>
      </c>
      <c r="C4" s="246">
        <v>1604</v>
      </c>
      <c r="D4" s="247">
        <f>B4/C4</f>
        <v>63.029925187032418</v>
      </c>
      <c r="E4" s="245">
        <f>D4*$E$2</f>
        <v>94.544887780548635</v>
      </c>
    </row>
    <row r="5" spans="1:5" ht="27" customHeight="1">
      <c r="A5" s="248" t="s">
        <v>256</v>
      </c>
      <c r="B5" s="241">
        <v>92100</v>
      </c>
      <c r="C5" s="246">
        <v>1604</v>
      </c>
      <c r="D5" s="247">
        <f t="shared" ref="D5:D9" si="0">B5/C5</f>
        <v>57.418952618453865</v>
      </c>
      <c r="E5" s="245">
        <f t="shared" ref="E5:E9" si="1">D5*$E$2</f>
        <v>86.128428927680801</v>
      </c>
    </row>
    <row r="6" spans="1:5" ht="29.25" customHeight="1">
      <c r="A6" s="248" t="s">
        <v>252</v>
      </c>
      <c r="B6" s="241">
        <v>54300</v>
      </c>
      <c r="C6" s="246">
        <v>1604</v>
      </c>
      <c r="D6" s="247">
        <f t="shared" si="0"/>
        <v>33.852867830423939</v>
      </c>
      <c r="E6" s="245">
        <f t="shared" si="1"/>
        <v>50.779301745635905</v>
      </c>
    </row>
    <row r="7" spans="1:5">
      <c r="A7" s="248" t="s">
        <v>255</v>
      </c>
      <c r="B7" s="241">
        <v>48000</v>
      </c>
      <c r="C7" s="246">
        <v>1604</v>
      </c>
      <c r="D7" s="247">
        <f t="shared" si="0"/>
        <v>29.925187032418954</v>
      </c>
      <c r="E7" s="245">
        <f t="shared" si="1"/>
        <v>44.887780548628427</v>
      </c>
    </row>
    <row r="8" spans="1:5">
      <c r="A8" s="248" t="s">
        <v>253</v>
      </c>
      <c r="B8" s="241">
        <v>69900</v>
      </c>
      <c r="C8" s="246">
        <v>1604</v>
      </c>
      <c r="D8" s="247">
        <f t="shared" si="0"/>
        <v>43.578553615960097</v>
      </c>
      <c r="E8" s="245">
        <f t="shared" si="1"/>
        <v>65.367830423940148</v>
      </c>
    </row>
    <row r="9" spans="1:5">
      <c r="A9" s="248" t="s">
        <v>254</v>
      </c>
      <c r="B9" s="241">
        <v>64500</v>
      </c>
      <c r="C9" s="246">
        <v>1604</v>
      </c>
      <c r="D9" s="247">
        <f t="shared" si="0"/>
        <v>40.211970074812967</v>
      </c>
      <c r="E9" s="245">
        <f t="shared" si="1"/>
        <v>60.317955112219451</v>
      </c>
    </row>
    <row r="10" spans="1:5" ht="25.5">
      <c r="A10" s="248" t="s">
        <v>259</v>
      </c>
      <c r="B10" s="244" t="s">
        <v>145</v>
      </c>
      <c r="C10" s="243"/>
      <c r="D10" s="244" t="s">
        <v>145</v>
      </c>
      <c r="E10" s="245">
        <v>14.9</v>
      </c>
    </row>
    <row r="13" spans="1:5">
      <c r="A13" s="242" t="s">
        <v>258</v>
      </c>
    </row>
    <row r="14" spans="1:5">
      <c r="A14" s="191" t="s">
        <v>257</v>
      </c>
    </row>
    <row r="16" spans="1:5">
      <c r="A16" s="252" t="s">
        <v>263</v>
      </c>
    </row>
    <row r="17" spans="1:1" ht="51">
      <c r="A17" s="251" t="s">
        <v>264</v>
      </c>
    </row>
  </sheetData>
  <sheetProtection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90" zoomScaleNormal="90" workbookViewId="0">
      <selection activeCell="B38" sqref="B38:I43"/>
    </sheetView>
  </sheetViews>
  <sheetFormatPr baseColWidth="10" defaultRowHeight="12.75"/>
  <cols>
    <col min="1" max="1" width="41.85546875" style="91" customWidth="1"/>
    <col min="2" max="6" width="13.7109375" style="91" customWidth="1"/>
    <col min="7" max="7" width="14.85546875" style="91" customWidth="1"/>
    <col min="8" max="8" width="15" style="91" customWidth="1"/>
    <col min="9" max="9" width="21.85546875" style="92" customWidth="1"/>
    <col min="10" max="10" width="24.140625" style="92" customWidth="1"/>
    <col min="11" max="11" width="20.28515625" style="92" customWidth="1"/>
    <col min="12" max="12" width="19.42578125" style="91" customWidth="1"/>
    <col min="13" max="16384" width="11.42578125" style="19"/>
  </cols>
  <sheetData>
    <row r="1" spans="1:12" ht="13.5" thickBot="1">
      <c r="A1" s="146" t="s">
        <v>164</v>
      </c>
      <c r="B1" s="110"/>
      <c r="C1" s="110"/>
      <c r="D1" s="110"/>
      <c r="E1" s="110"/>
      <c r="F1" s="110"/>
      <c r="G1" s="110"/>
      <c r="H1" s="110"/>
      <c r="I1" s="111"/>
      <c r="J1" s="111"/>
      <c r="K1" s="111"/>
      <c r="L1" s="25"/>
    </row>
    <row r="2" spans="1:12" ht="32.25" thickBot="1">
      <c r="A2" s="112" t="s">
        <v>74</v>
      </c>
      <c r="B2" s="93"/>
      <c r="C2" s="110"/>
      <c r="D2" s="110"/>
      <c r="E2" s="110"/>
      <c r="F2" s="110"/>
      <c r="G2" s="110"/>
      <c r="H2" s="110"/>
      <c r="I2" s="111"/>
      <c r="J2" s="111"/>
      <c r="K2" s="111"/>
      <c r="L2" s="25"/>
    </row>
    <row r="3" spans="1:12">
      <c r="A3" s="110"/>
      <c r="B3" s="110"/>
      <c r="C3" s="110"/>
      <c r="D3" s="110"/>
      <c r="E3" s="110"/>
      <c r="F3" s="110"/>
      <c r="G3" s="110"/>
      <c r="H3" s="110"/>
      <c r="I3" s="111"/>
      <c r="J3" s="111"/>
      <c r="K3" s="111"/>
      <c r="L3" s="25"/>
    </row>
    <row r="4" spans="1:12" ht="26.25" thickBot="1">
      <c r="A4" s="146" t="s">
        <v>201</v>
      </c>
      <c r="B4" s="110"/>
      <c r="C4" s="110"/>
      <c r="D4" s="110"/>
      <c r="E4" s="110"/>
      <c r="F4" s="110"/>
      <c r="G4" s="110"/>
      <c r="H4" s="110"/>
      <c r="I4" s="111"/>
      <c r="J4" s="111"/>
      <c r="K4" s="111"/>
      <c r="L4" s="25"/>
    </row>
    <row r="5" spans="1:12" ht="63.75">
      <c r="A5" s="113" t="s">
        <v>147</v>
      </c>
      <c r="B5" s="114" t="s">
        <v>251</v>
      </c>
      <c r="C5" s="240" t="s">
        <v>256</v>
      </c>
      <c r="D5" s="240" t="s">
        <v>252</v>
      </c>
      <c r="E5" s="240" t="s">
        <v>255</v>
      </c>
      <c r="F5" s="240" t="s">
        <v>253</v>
      </c>
      <c r="G5" s="240" t="s">
        <v>254</v>
      </c>
      <c r="H5" s="240" t="s">
        <v>259</v>
      </c>
      <c r="I5" s="114" t="s">
        <v>110</v>
      </c>
      <c r="J5" s="115" t="s">
        <v>218</v>
      </c>
      <c r="K5" s="116"/>
      <c r="L5" s="117"/>
    </row>
    <row r="6" spans="1:12" ht="179.25" thickBot="1">
      <c r="A6" s="152" t="s">
        <v>149</v>
      </c>
      <c r="B6" s="94"/>
      <c r="C6" s="94"/>
      <c r="D6" s="94"/>
      <c r="E6" s="94"/>
      <c r="F6" s="94"/>
      <c r="G6" s="94"/>
      <c r="H6" s="94"/>
      <c r="I6" s="95"/>
      <c r="J6" s="118">
        <f>(B6*Zusammenfassung_Kalkulation!$B$28+Teil_1_klinische_Studien!C6*Zusammenfassung_Kalkulation!$B$29+Teil_1_klinische_Studien!D6*Zusammenfassung_Kalkulation!$B$30+E6*Zusammenfassung_Kalkulation!$B$31+Teil_1_klinische_Studien!F6*Zusammenfassung_Kalkulation!$B$32+Teil_1_klinische_Studien!G6*Zusammenfassung_Kalkulation!$B$33+Teil_1_klinische_Studien!H6*Zusammenfassung_Kalkulation!$B$34+I6)*(1+Zusammenfassung_Kalkulation!B68)*(1+Zusammenfassung_Kalkulation!B71)</f>
        <v>0</v>
      </c>
      <c r="K6" s="119"/>
      <c r="L6" s="120"/>
    </row>
    <row r="7" spans="1:12">
      <c r="A7" s="25"/>
      <c r="B7" s="25"/>
      <c r="C7" s="25"/>
      <c r="D7" s="25"/>
      <c r="E7" s="25"/>
      <c r="F7" s="25"/>
      <c r="G7" s="25"/>
      <c r="H7" s="25"/>
      <c r="I7" s="25"/>
      <c r="J7" s="25"/>
      <c r="K7" s="25"/>
      <c r="L7" s="25"/>
    </row>
    <row r="8" spans="1:12" ht="21" customHeight="1" thickBot="1">
      <c r="A8" s="161" t="s">
        <v>162</v>
      </c>
      <c r="B8" s="121"/>
      <c r="C8" s="121"/>
      <c r="D8" s="121"/>
      <c r="E8" s="121"/>
      <c r="F8" s="121"/>
      <c r="G8" s="121"/>
      <c r="H8" s="121"/>
      <c r="I8" s="121"/>
      <c r="J8" s="121"/>
      <c r="K8" s="121"/>
      <c r="L8" s="119"/>
    </row>
    <row r="9" spans="1:12" ht="153" customHeight="1">
      <c r="A9" s="290" t="s">
        <v>157</v>
      </c>
      <c r="B9" s="291"/>
      <c r="C9" s="291"/>
      <c r="D9" s="291"/>
      <c r="E9" s="291"/>
      <c r="F9" s="291"/>
      <c r="G9" s="291"/>
      <c r="H9" s="291"/>
      <c r="I9" s="291"/>
      <c r="J9" s="291"/>
      <c r="K9" s="122"/>
      <c r="L9" s="117"/>
    </row>
    <row r="10" spans="1:12" ht="26.25" thickBot="1">
      <c r="A10" s="123" t="s">
        <v>73</v>
      </c>
      <c r="B10" s="124"/>
      <c r="C10" s="124"/>
      <c r="D10" s="124"/>
      <c r="E10" s="124"/>
      <c r="F10" s="124"/>
      <c r="G10" s="124"/>
      <c r="H10" s="124"/>
      <c r="I10" s="125"/>
      <c r="J10" s="125"/>
      <c r="K10" s="125"/>
      <c r="L10" s="37"/>
    </row>
    <row r="11" spans="1:12" ht="63.75">
      <c r="A11" s="126" t="s">
        <v>72</v>
      </c>
      <c r="B11" s="114" t="s">
        <v>251</v>
      </c>
      <c r="C11" s="240" t="s">
        <v>256</v>
      </c>
      <c r="D11" s="240" t="s">
        <v>252</v>
      </c>
      <c r="E11" s="240" t="s">
        <v>255</v>
      </c>
      <c r="F11" s="240" t="s">
        <v>253</v>
      </c>
      <c r="G11" s="240" t="s">
        <v>254</v>
      </c>
      <c r="H11" s="240" t="s">
        <v>259</v>
      </c>
      <c r="I11" s="127" t="s">
        <v>114</v>
      </c>
      <c r="J11" s="128" t="s">
        <v>219</v>
      </c>
      <c r="K11" s="127" t="s">
        <v>108</v>
      </c>
      <c r="L11" s="129" t="s">
        <v>109</v>
      </c>
    </row>
    <row r="12" spans="1:12">
      <c r="A12" s="96" t="s">
        <v>51</v>
      </c>
      <c r="B12" s="97"/>
      <c r="C12" s="97"/>
      <c r="D12" s="97"/>
      <c r="E12" s="97"/>
      <c r="F12" s="97"/>
      <c r="G12" s="97"/>
      <c r="H12" s="97"/>
      <c r="I12" s="98"/>
      <c r="J12" s="130">
        <f>(B12/60*Zusammenfassung_Kalkulation!$B$28+Teil_1_klinische_Studien!C12/60*Zusammenfassung_Kalkulation!$B$29+Teil_1_klinische_Studien!D12/60*Zusammenfassung_Kalkulation!$B$30+Teil_1_klinische_Studien!F12/60*Zusammenfassung_Kalkulation!$B$32+Teil_1_klinische_Studien!G12/60*Zusammenfassung_Kalkulation!$B$33+Teil_1_klinische_Studien!H12/60*Zusammenfassung_Kalkulation!$B$34+I12)*(1+Zusammenfassung_Kalkulation!$B$68)*(1+Zusammenfassung_Kalkulation!$B$71)</f>
        <v>0</v>
      </c>
      <c r="K12" s="99"/>
      <c r="L12" s="100"/>
    </row>
    <row r="13" spans="1:12">
      <c r="A13" s="96" t="s">
        <v>52</v>
      </c>
      <c r="B13" s="97"/>
      <c r="C13" s="97"/>
      <c r="D13" s="97"/>
      <c r="E13" s="97"/>
      <c r="F13" s="97"/>
      <c r="G13" s="97"/>
      <c r="H13" s="97"/>
      <c r="I13" s="98"/>
      <c r="J13" s="130">
        <f>(B13/60*Zusammenfassung_Kalkulation!$B$28+Teil_1_klinische_Studien!C13/60*Zusammenfassung_Kalkulation!$B$29+Teil_1_klinische_Studien!D13/60*Zusammenfassung_Kalkulation!$B$30+Teil_1_klinische_Studien!F13/60*Zusammenfassung_Kalkulation!$B$32+Teil_1_klinische_Studien!G13/60*Zusammenfassung_Kalkulation!$B$33+Teil_1_klinische_Studien!H13/60*Zusammenfassung_Kalkulation!$B$34+I13)*(1+Zusammenfassung_Kalkulation!$B$68)*(1+Zusammenfassung_Kalkulation!$B$71)</f>
        <v>0</v>
      </c>
      <c r="K13" s="99"/>
      <c r="L13" s="100"/>
    </row>
    <row r="14" spans="1:12">
      <c r="A14" s="96" t="s">
        <v>53</v>
      </c>
      <c r="B14" s="97"/>
      <c r="C14" s="97"/>
      <c r="D14" s="97"/>
      <c r="E14" s="97"/>
      <c r="F14" s="97"/>
      <c r="G14" s="97"/>
      <c r="H14" s="97"/>
      <c r="I14" s="98"/>
      <c r="J14" s="130">
        <f>(B14/60*Zusammenfassung_Kalkulation!$B$28+Teil_1_klinische_Studien!C14/60*Zusammenfassung_Kalkulation!$B$29+Teil_1_klinische_Studien!D14/60*Zusammenfassung_Kalkulation!$B$30+Teil_1_klinische_Studien!F14/60*Zusammenfassung_Kalkulation!$B$32+Teil_1_klinische_Studien!G14/60*Zusammenfassung_Kalkulation!$B$33+Teil_1_klinische_Studien!H14/60*Zusammenfassung_Kalkulation!$B$34+I14)*(1+Zusammenfassung_Kalkulation!$B$68)*(1+Zusammenfassung_Kalkulation!$B$71)</f>
        <v>0</v>
      </c>
      <c r="K14" s="99"/>
      <c r="L14" s="100"/>
    </row>
    <row r="15" spans="1:12">
      <c r="A15" s="96" t="s">
        <v>54</v>
      </c>
      <c r="B15" s="97"/>
      <c r="C15" s="97"/>
      <c r="D15" s="97"/>
      <c r="E15" s="97"/>
      <c r="F15" s="97"/>
      <c r="G15" s="97"/>
      <c r="H15" s="97"/>
      <c r="I15" s="98"/>
      <c r="J15" s="130">
        <f>(B15/60*Zusammenfassung_Kalkulation!$B$28+Teil_1_klinische_Studien!C15/60*Zusammenfassung_Kalkulation!$B$29+Teil_1_klinische_Studien!D15/60*Zusammenfassung_Kalkulation!$B$30+Teil_1_klinische_Studien!F15/60*Zusammenfassung_Kalkulation!$B$32+Teil_1_klinische_Studien!G15/60*Zusammenfassung_Kalkulation!$B$33+Teil_1_klinische_Studien!H15/60*Zusammenfassung_Kalkulation!$B$34+I15)*(1+Zusammenfassung_Kalkulation!$B$68)*(1+Zusammenfassung_Kalkulation!$B$71)</f>
        <v>0</v>
      </c>
      <c r="K15" s="99"/>
      <c r="L15" s="100"/>
    </row>
    <row r="16" spans="1:12">
      <c r="A16" s="96" t="s">
        <v>55</v>
      </c>
      <c r="B16" s="97"/>
      <c r="C16" s="97"/>
      <c r="D16" s="97"/>
      <c r="E16" s="97"/>
      <c r="F16" s="97"/>
      <c r="G16" s="97"/>
      <c r="H16" s="97"/>
      <c r="I16" s="98"/>
      <c r="J16" s="130">
        <f>(B16/60*Zusammenfassung_Kalkulation!$B$28+Teil_1_klinische_Studien!C16/60*Zusammenfassung_Kalkulation!$B$29+Teil_1_klinische_Studien!D16/60*Zusammenfassung_Kalkulation!$B$30+Teil_1_klinische_Studien!F16/60*Zusammenfassung_Kalkulation!$B$32+Teil_1_klinische_Studien!G16/60*Zusammenfassung_Kalkulation!$B$33+Teil_1_klinische_Studien!H16/60*Zusammenfassung_Kalkulation!$B$34+I16)*(1+Zusammenfassung_Kalkulation!$B$68)*(1+Zusammenfassung_Kalkulation!$B$71)</f>
        <v>0</v>
      </c>
      <c r="K16" s="99"/>
      <c r="L16" s="100"/>
    </row>
    <row r="17" spans="1:12">
      <c r="A17" s="96" t="s">
        <v>56</v>
      </c>
      <c r="B17" s="97"/>
      <c r="C17" s="97"/>
      <c r="D17" s="97"/>
      <c r="E17" s="97"/>
      <c r="F17" s="97"/>
      <c r="G17" s="97"/>
      <c r="H17" s="97"/>
      <c r="I17" s="98"/>
      <c r="J17" s="130">
        <f>(B17/60*Zusammenfassung_Kalkulation!$B$28+Teil_1_klinische_Studien!C17/60*Zusammenfassung_Kalkulation!$B$29+Teil_1_klinische_Studien!D17/60*Zusammenfassung_Kalkulation!$B$30+Teil_1_klinische_Studien!F17/60*Zusammenfassung_Kalkulation!$B$32+Teil_1_klinische_Studien!G17/60*Zusammenfassung_Kalkulation!$B$33+Teil_1_klinische_Studien!H17/60*Zusammenfassung_Kalkulation!$B$34+I17)*(1+Zusammenfassung_Kalkulation!$B$68)*(1+Zusammenfassung_Kalkulation!$B$71)</f>
        <v>0</v>
      </c>
      <c r="K17" s="99"/>
      <c r="L17" s="100"/>
    </row>
    <row r="18" spans="1:12">
      <c r="A18" s="96" t="s">
        <v>57</v>
      </c>
      <c r="B18" s="97"/>
      <c r="C18" s="97"/>
      <c r="D18" s="97"/>
      <c r="E18" s="97"/>
      <c r="F18" s="97"/>
      <c r="G18" s="97"/>
      <c r="H18" s="97"/>
      <c r="I18" s="98"/>
      <c r="J18" s="130">
        <f>(B18/60*Zusammenfassung_Kalkulation!$B$28+Teil_1_klinische_Studien!C18/60*Zusammenfassung_Kalkulation!$B$29+Teil_1_klinische_Studien!D18/60*Zusammenfassung_Kalkulation!$B$30+Teil_1_klinische_Studien!F18/60*Zusammenfassung_Kalkulation!$B$32+Teil_1_klinische_Studien!G18/60*Zusammenfassung_Kalkulation!$B$33+Teil_1_klinische_Studien!H18/60*Zusammenfassung_Kalkulation!$B$34+I18)*(1+Zusammenfassung_Kalkulation!$B$68)*(1+Zusammenfassung_Kalkulation!$B$71)</f>
        <v>0</v>
      </c>
      <c r="K18" s="99"/>
      <c r="L18" s="100"/>
    </row>
    <row r="19" spans="1:12">
      <c r="A19" s="96" t="s">
        <v>58</v>
      </c>
      <c r="B19" s="97"/>
      <c r="C19" s="97"/>
      <c r="D19" s="97"/>
      <c r="E19" s="97"/>
      <c r="F19" s="97"/>
      <c r="G19" s="97"/>
      <c r="H19" s="97"/>
      <c r="I19" s="98"/>
      <c r="J19" s="130">
        <f>(B19/60*Zusammenfassung_Kalkulation!$B$28+Teil_1_klinische_Studien!C19/60*Zusammenfassung_Kalkulation!$B$29+Teil_1_klinische_Studien!D19/60*Zusammenfassung_Kalkulation!$B$30+Teil_1_klinische_Studien!F19/60*Zusammenfassung_Kalkulation!$B$32+Teil_1_klinische_Studien!G19/60*Zusammenfassung_Kalkulation!$B$33+Teil_1_klinische_Studien!H19/60*Zusammenfassung_Kalkulation!$B$34+I19)*(1+Zusammenfassung_Kalkulation!$B$68)*(1+Zusammenfassung_Kalkulation!$B$71)</f>
        <v>0</v>
      </c>
      <c r="K19" s="99"/>
      <c r="L19" s="100"/>
    </row>
    <row r="20" spans="1:12">
      <c r="A20" s="96" t="s">
        <v>59</v>
      </c>
      <c r="B20" s="97"/>
      <c r="C20" s="97"/>
      <c r="D20" s="97"/>
      <c r="E20" s="97"/>
      <c r="F20" s="97"/>
      <c r="G20" s="97"/>
      <c r="H20" s="97"/>
      <c r="I20" s="98"/>
      <c r="J20" s="130">
        <f>(B20/60*Zusammenfassung_Kalkulation!$B$28+Teil_1_klinische_Studien!C20/60*Zusammenfassung_Kalkulation!$B$29+Teil_1_klinische_Studien!D20/60*Zusammenfassung_Kalkulation!$B$30+Teil_1_klinische_Studien!F20/60*Zusammenfassung_Kalkulation!$B$32+Teil_1_klinische_Studien!G20/60*Zusammenfassung_Kalkulation!$B$33+Teil_1_klinische_Studien!H20/60*Zusammenfassung_Kalkulation!$B$34+I20)*(1+Zusammenfassung_Kalkulation!$B$68)*(1+Zusammenfassung_Kalkulation!$B$71)</f>
        <v>0</v>
      </c>
      <c r="K20" s="99"/>
      <c r="L20" s="100"/>
    </row>
    <row r="21" spans="1:12">
      <c r="A21" s="96" t="s">
        <v>60</v>
      </c>
      <c r="B21" s="97"/>
      <c r="C21" s="97"/>
      <c r="D21" s="97"/>
      <c r="E21" s="97"/>
      <c r="F21" s="97"/>
      <c r="G21" s="97"/>
      <c r="H21" s="97"/>
      <c r="I21" s="98"/>
      <c r="J21" s="130">
        <f>(B21/60*Zusammenfassung_Kalkulation!$B$28+Teil_1_klinische_Studien!C21/60*Zusammenfassung_Kalkulation!$B$29+Teil_1_klinische_Studien!D21/60*Zusammenfassung_Kalkulation!$B$30+Teil_1_klinische_Studien!F21/60*Zusammenfassung_Kalkulation!$B$32+Teil_1_klinische_Studien!G21/60*Zusammenfassung_Kalkulation!$B$33+Teil_1_klinische_Studien!H21/60*Zusammenfassung_Kalkulation!$B$34+I21)*(1+Zusammenfassung_Kalkulation!$B$68)*(1+Zusammenfassung_Kalkulation!$B$71)</f>
        <v>0</v>
      </c>
      <c r="K21" s="99"/>
      <c r="L21" s="100"/>
    </row>
    <row r="22" spans="1:12">
      <c r="A22" s="96" t="s">
        <v>61</v>
      </c>
      <c r="B22" s="97"/>
      <c r="C22" s="97"/>
      <c r="D22" s="97"/>
      <c r="E22" s="97"/>
      <c r="F22" s="97"/>
      <c r="G22" s="97"/>
      <c r="H22" s="97"/>
      <c r="I22" s="98"/>
      <c r="J22" s="130">
        <f>(B22/60*Zusammenfassung_Kalkulation!$B$28+Teil_1_klinische_Studien!C22/60*Zusammenfassung_Kalkulation!$B$29+Teil_1_klinische_Studien!D22/60*Zusammenfassung_Kalkulation!$B$30+Teil_1_klinische_Studien!F22/60*Zusammenfassung_Kalkulation!$B$32+Teil_1_klinische_Studien!G22/60*Zusammenfassung_Kalkulation!$B$33+Teil_1_klinische_Studien!H22/60*Zusammenfassung_Kalkulation!$B$34+I22)*(1+Zusammenfassung_Kalkulation!$B$68)*(1+Zusammenfassung_Kalkulation!$B$71)</f>
        <v>0</v>
      </c>
      <c r="K22" s="99"/>
      <c r="L22" s="100"/>
    </row>
    <row r="23" spans="1:12">
      <c r="A23" s="96" t="s">
        <v>62</v>
      </c>
      <c r="B23" s="97"/>
      <c r="C23" s="97"/>
      <c r="D23" s="97"/>
      <c r="E23" s="97"/>
      <c r="F23" s="97"/>
      <c r="G23" s="97"/>
      <c r="H23" s="97"/>
      <c r="I23" s="98"/>
      <c r="J23" s="130">
        <f>(B23/60*Zusammenfassung_Kalkulation!$B$28+Teil_1_klinische_Studien!C23/60*Zusammenfassung_Kalkulation!$B$29+Teil_1_klinische_Studien!D23/60*Zusammenfassung_Kalkulation!$B$30+Teil_1_klinische_Studien!F23/60*Zusammenfassung_Kalkulation!$B$32+Teil_1_klinische_Studien!G23/60*Zusammenfassung_Kalkulation!$B$33+Teil_1_klinische_Studien!H23/60*Zusammenfassung_Kalkulation!$B$34+I23)*(1+Zusammenfassung_Kalkulation!$B$68)*(1+Zusammenfassung_Kalkulation!$B$71)</f>
        <v>0</v>
      </c>
      <c r="K23" s="99"/>
      <c r="L23" s="100"/>
    </row>
    <row r="24" spans="1:12">
      <c r="A24" s="96" t="s">
        <v>63</v>
      </c>
      <c r="B24" s="97"/>
      <c r="C24" s="97"/>
      <c r="D24" s="97"/>
      <c r="E24" s="97"/>
      <c r="F24" s="97"/>
      <c r="G24" s="97"/>
      <c r="H24" s="97"/>
      <c r="I24" s="98"/>
      <c r="J24" s="130">
        <f>(B24/60*Zusammenfassung_Kalkulation!$B$28+Teil_1_klinische_Studien!C24/60*Zusammenfassung_Kalkulation!$B$29+Teil_1_klinische_Studien!D24/60*Zusammenfassung_Kalkulation!$B$30+Teil_1_klinische_Studien!F24/60*Zusammenfassung_Kalkulation!$B$32+Teil_1_klinische_Studien!G24/60*Zusammenfassung_Kalkulation!$B$33+Teil_1_klinische_Studien!H24/60*Zusammenfassung_Kalkulation!$B$34+I24)*(1+Zusammenfassung_Kalkulation!$B$68)*(1+Zusammenfassung_Kalkulation!$B$71)</f>
        <v>0</v>
      </c>
      <c r="K24" s="99"/>
      <c r="L24" s="100"/>
    </row>
    <row r="25" spans="1:12">
      <c r="A25" s="96" t="s">
        <v>64</v>
      </c>
      <c r="B25" s="97"/>
      <c r="C25" s="97"/>
      <c r="D25" s="97"/>
      <c r="E25" s="97"/>
      <c r="F25" s="97"/>
      <c r="G25" s="97"/>
      <c r="H25" s="97"/>
      <c r="I25" s="98"/>
      <c r="J25" s="130">
        <f>(B25/60*Zusammenfassung_Kalkulation!$B$28+Teil_1_klinische_Studien!C25/60*Zusammenfassung_Kalkulation!$B$29+Teil_1_klinische_Studien!D25/60*Zusammenfassung_Kalkulation!$B$30+Teil_1_klinische_Studien!F25/60*Zusammenfassung_Kalkulation!$B$32+Teil_1_klinische_Studien!G25/60*Zusammenfassung_Kalkulation!$B$33+Teil_1_klinische_Studien!H25/60*Zusammenfassung_Kalkulation!$B$34+I25)*(1+Zusammenfassung_Kalkulation!$B$68)*(1+Zusammenfassung_Kalkulation!$B$71)</f>
        <v>0</v>
      </c>
      <c r="K25" s="99"/>
      <c r="L25" s="100"/>
    </row>
    <row r="26" spans="1:12">
      <c r="A26" s="96" t="s">
        <v>65</v>
      </c>
      <c r="B26" s="97"/>
      <c r="C26" s="97"/>
      <c r="D26" s="97"/>
      <c r="E26" s="97"/>
      <c r="F26" s="97"/>
      <c r="G26" s="97"/>
      <c r="H26" s="97"/>
      <c r="I26" s="98"/>
      <c r="J26" s="130">
        <f>(B26/60*Zusammenfassung_Kalkulation!$B$28+Teil_1_klinische_Studien!C26/60*Zusammenfassung_Kalkulation!$B$29+Teil_1_klinische_Studien!D26/60*Zusammenfassung_Kalkulation!$B$30+Teil_1_klinische_Studien!F26/60*Zusammenfassung_Kalkulation!$B$32+Teil_1_klinische_Studien!G26/60*Zusammenfassung_Kalkulation!$B$33+Teil_1_klinische_Studien!H26/60*Zusammenfassung_Kalkulation!$B$34+I26)*(1+Zusammenfassung_Kalkulation!$B$68)*(1+Zusammenfassung_Kalkulation!$B$71)</f>
        <v>0</v>
      </c>
      <c r="K26" s="99"/>
      <c r="L26" s="100"/>
    </row>
    <row r="27" spans="1:12">
      <c r="A27" s="96" t="s">
        <v>66</v>
      </c>
      <c r="B27" s="97"/>
      <c r="C27" s="97"/>
      <c r="D27" s="97"/>
      <c r="E27" s="97"/>
      <c r="F27" s="97"/>
      <c r="G27" s="97"/>
      <c r="H27" s="97"/>
      <c r="I27" s="98"/>
      <c r="J27" s="130">
        <f>(B27/60*Zusammenfassung_Kalkulation!$B$28+Teil_1_klinische_Studien!C27/60*Zusammenfassung_Kalkulation!$B$29+Teil_1_klinische_Studien!D27/60*Zusammenfassung_Kalkulation!$B$30+Teil_1_klinische_Studien!F27/60*Zusammenfassung_Kalkulation!$B$32+Teil_1_klinische_Studien!G27/60*Zusammenfassung_Kalkulation!$B$33+Teil_1_klinische_Studien!H27/60*Zusammenfassung_Kalkulation!$B$34+I27)*(1+Zusammenfassung_Kalkulation!$B$68)*(1+Zusammenfassung_Kalkulation!$B$71)</f>
        <v>0</v>
      </c>
      <c r="K27" s="99"/>
      <c r="L27" s="100"/>
    </row>
    <row r="28" spans="1:12">
      <c r="A28" s="96" t="s">
        <v>67</v>
      </c>
      <c r="B28" s="97"/>
      <c r="C28" s="97"/>
      <c r="D28" s="97"/>
      <c r="E28" s="97"/>
      <c r="F28" s="97"/>
      <c r="G28" s="97"/>
      <c r="H28" s="97"/>
      <c r="I28" s="98"/>
      <c r="J28" s="130">
        <f>(B28/60*Zusammenfassung_Kalkulation!$B$28+Teil_1_klinische_Studien!C28/60*Zusammenfassung_Kalkulation!$B$29+Teil_1_klinische_Studien!D28/60*Zusammenfassung_Kalkulation!$B$30+Teil_1_klinische_Studien!F28/60*Zusammenfassung_Kalkulation!$B$32+Teil_1_klinische_Studien!G28/60*Zusammenfassung_Kalkulation!$B$33+Teil_1_klinische_Studien!H28/60*Zusammenfassung_Kalkulation!$B$34+I28)*(1+Zusammenfassung_Kalkulation!$B$68)*(1+Zusammenfassung_Kalkulation!$B$71)</f>
        <v>0</v>
      </c>
      <c r="K28" s="99"/>
      <c r="L28" s="100"/>
    </row>
    <row r="29" spans="1:12">
      <c r="A29" s="96" t="s">
        <v>68</v>
      </c>
      <c r="B29" s="97"/>
      <c r="C29" s="97"/>
      <c r="D29" s="97"/>
      <c r="E29" s="97"/>
      <c r="F29" s="97"/>
      <c r="G29" s="97"/>
      <c r="H29" s="97"/>
      <c r="I29" s="98"/>
      <c r="J29" s="130">
        <f>(B29/60*Zusammenfassung_Kalkulation!$B$28+Teil_1_klinische_Studien!C29/60*Zusammenfassung_Kalkulation!$B$29+Teil_1_klinische_Studien!D29/60*Zusammenfassung_Kalkulation!$B$30+Teil_1_klinische_Studien!F29/60*Zusammenfassung_Kalkulation!$B$32+Teil_1_klinische_Studien!G29/60*Zusammenfassung_Kalkulation!$B$33+Teil_1_klinische_Studien!H29/60*Zusammenfassung_Kalkulation!$B$34+I29)*(1+Zusammenfassung_Kalkulation!$B$68)*(1+Zusammenfassung_Kalkulation!$B$71)</f>
        <v>0</v>
      </c>
      <c r="K29" s="99"/>
      <c r="L29" s="100"/>
    </row>
    <row r="30" spans="1:12">
      <c r="A30" s="96" t="s">
        <v>69</v>
      </c>
      <c r="B30" s="97"/>
      <c r="C30" s="97"/>
      <c r="D30" s="97"/>
      <c r="E30" s="97"/>
      <c r="F30" s="97"/>
      <c r="G30" s="97"/>
      <c r="H30" s="97"/>
      <c r="I30" s="98"/>
      <c r="J30" s="130">
        <f>(B30/60*Zusammenfassung_Kalkulation!$B$28+Teil_1_klinische_Studien!C30/60*Zusammenfassung_Kalkulation!$B$29+Teil_1_klinische_Studien!D30/60*Zusammenfassung_Kalkulation!$B$30+Teil_1_klinische_Studien!F30/60*Zusammenfassung_Kalkulation!$B$32+Teil_1_klinische_Studien!G30/60*Zusammenfassung_Kalkulation!$B$33+Teil_1_klinische_Studien!H30/60*Zusammenfassung_Kalkulation!$B$34+I30)*(1+Zusammenfassung_Kalkulation!$B$68)*(1+Zusammenfassung_Kalkulation!$B$71)</f>
        <v>0</v>
      </c>
      <c r="K30" s="99"/>
      <c r="L30" s="100"/>
    </row>
    <row r="31" spans="1:12">
      <c r="A31" s="96" t="s">
        <v>70</v>
      </c>
      <c r="B31" s="97"/>
      <c r="C31" s="97"/>
      <c r="D31" s="97"/>
      <c r="E31" s="97"/>
      <c r="F31" s="97"/>
      <c r="G31" s="97"/>
      <c r="H31" s="97"/>
      <c r="I31" s="98"/>
      <c r="J31" s="130">
        <f>(B31/60*Zusammenfassung_Kalkulation!$B$28+Teil_1_klinische_Studien!C31/60*Zusammenfassung_Kalkulation!$B$29+Teil_1_klinische_Studien!D31/60*Zusammenfassung_Kalkulation!$B$30+Teil_1_klinische_Studien!F31/60*Zusammenfassung_Kalkulation!$B$32+Teil_1_klinische_Studien!G31/60*Zusammenfassung_Kalkulation!$B$33+Teil_1_klinische_Studien!H31/60*Zusammenfassung_Kalkulation!$B$34+I31)*(1+Zusammenfassung_Kalkulation!$B$68)*(1+Zusammenfassung_Kalkulation!$B$71)</f>
        <v>0</v>
      </c>
      <c r="K31" s="99"/>
      <c r="L31" s="100"/>
    </row>
    <row r="32" spans="1:12">
      <c r="A32" s="96" t="s">
        <v>71</v>
      </c>
      <c r="B32" s="97"/>
      <c r="C32" s="97"/>
      <c r="D32" s="97"/>
      <c r="E32" s="97"/>
      <c r="F32" s="97"/>
      <c r="G32" s="97"/>
      <c r="H32" s="97"/>
      <c r="I32" s="98"/>
      <c r="J32" s="130">
        <f>(B32/60*Zusammenfassung_Kalkulation!$B$28+Teil_1_klinische_Studien!C32/60*Zusammenfassung_Kalkulation!$B$29+Teil_1_klinische_Studien!D32/60*Zusammenfassung_Kalkulation!$B$30+Teil_1_klinische_Studien!F32/60*Zusammenfassung_Kalkulation!$B$32+Teil_1_klinische_Studien!G32/60*Zusammenfassung_Kalkulation!$B$33+Teil_1_klinische_Studien!H32/60*Zusammenfassung_Kalkulation!$B$34+I32)*(1+Zusammenfassung_Kalkulation!$B$68)*(1+Zusammenfassung_Kalkulation!$B$71)</f>
        <v>0</v>
      </c>
      <c r="K32" s="99"/>
      <c r="L32" s="100"/>
    </row>
    <row r="33" spans="1:12" ht="13.5" thickBot="1">
      <c r="A33" s="101" t="s">
        <v>31</v>
      </c>
      <c r="B33" s="102"/>
      <c r="C33" s="102"/>
      <c r="D33" s="102"/>
      <c r="E33" s="102"/>
      <c r="F33" s="102"/>
      <c r="G33" s="102"/>
      <c r="H33" s="102"/>
      <c r="I33" s="103"/>
      <c r="J33" s="130">
        <f>(B33/60*Zusammenfassung_Kalkulation!$B$28+Teil_1_klinische_Studien!C33/60*Zusammenfassung_Kalkulation!$B$29+Teil_1_klinische_Studien!D33/60*Zusammenfassung_Kalkulation!$B$30+Teil_1_klinische_Studien!F33/60*Zusammenfassung_Kalkulation!$B$32+Teil_1_klinische_Studien!G33/60*Zusammenfassung_Kalkulation!$B$33+Teil_1_klinische_Studien!H33/60*Zusammenfassung_Kalkulation!$B$34+I33)*(1+Zusammenfassung_Kalkulation!$B$68)*(1+Zusammenfassung_Kalkulation!$B$71)</f>
        <v>0</v>
      </c>
      <c r="K33" s="104"/>
      <c r="L33" s="105"/>
    </row>
    <row r="34" spans="1:12" ht="17.25" customHeight="1" thickTop="1" thickBot="1">
      <c r="A34" s="132" t="s">
        <v>141</v>
      </c>
      <c r="B34" s="133">
        <f t="shared" ref="B34:L34" si="0">SUM(B12:B33)</f>
        <v>0</v>
      </c>
      <c r="C34" s="133">
        <f t="shared" si="0"/>
        <v>0</v>
      </c>
      <c r="D34" s="133">
        <f t="shared" si="0"/>
        <v>0</v>
      </c>
      <c r="E34" s="133">
        <f t="shared" si="0"/>
        <v>0</v>
      </c>
      <c r="F34" s="133">
        <f t="shared" si="0"/>
        <v>0</v>
      </c>
      <c r="G34" s="133">
        <f t="shared" si="0"/>
        <v>0</v>
      </c>
      <c r="H34" s="133">
        <f t="shared" si="0"/>
        <v>0</v>
      </c>
      <c r="I34" s="133">
        <f t="shared" si="0"/>
        <v>0</v>
      </c>
      <c r="J34" s="131">
        <f t="shared" si="0"/>
        <v>0</v>
      </c>
      <c r="K34" s="131">
        <f t="shared" si="0"/>
        <v>0</v>
      </c>
      <c r="L34" s="134">
        <f t="shared" si="0"/>
        <v>0</v>
      </c>
    </row>
    <row r="35" spans="1:12">
      <c r="A35" s="110"/>
      <c r="B35" s="110"/>
      <c r="C35" s="110"/>
      <c r="D35" s="110"/>
      <c r="E35" s="110"/>
      <c r="F35" s="110"/>
      <c r="G35" s="110"/>
      <c r="H35" s="110"/>
      <c r="I35" s="111"/>
      <c r="J35" s="111"/>
      <c r="K35" s="111"/>
      <c r="L35" s="110"/>
    </row>
    <row r="36" spans="1:12" ht="26.25" thickBot="1">
      <c r="A36" s="146" t="s">
        <v>202</v>
      </c>
      <c r="B36" s="110"/>
      <c r="C36" s="110"/>
      <c r="D36" s="110"/>
      <c r="E36" s="110"/>
      <c r="F36" s="110"/>
      <c r="G36" s="110"/>
      <c r="H36" s="110"/>
      <c r="I36" s="111"/>
      <c r="J36" s="111"/>
      <c r="K36" s="111"/>
      <c r="L36" s="110"/>
    </row>
    <row r="37" spans="1:12" ht="63.75">
      <c r="A37" s="113" t="s">
        <v>148</v>
      </c>
      <c r="B37" s="114" t="s">
        <v>251</v>
      </c>
      <c r="C37" s="240" t="s">
        <v>256</v>
      </c>
      <c r="D37" s="240" t="s">
        <v>252</v>
      </c>
      <c r="E37" s="240" t="s">
        <v>255</v>
      </c>
      <c r="F37" s="240" t="s">
        <v>253</v>
      </c>
      <c r="G37" s="240" t="s">
        <v>254</v>
      </c>
      <c r="H37" s="240" t="s">
        <v>259</v>
      </c>
      <c r="I37" s="114" t="s">
        <v>115</v>
      </c>
      <c r="J37" s="135" t="s">
        <v>136</v>
      </c>
      <c r="K37" s="111"/>
      <c r="L37" s="110"/>
    </row>
    <row r="38" spans="1:12" ht="25.5">
      <c r="A38" s="153" t="s">
        <v>88</v>
      </c>
      <c r="B38" s="106"/>
      <c r="C38" s="106"/>
      <c r="D38" s="106"/>
      <c r="E38" s="106"/>
      <c r="F38" s="106"/>
      <c r="G38" s="106"/>
      <c r="H38" s="106"/>
      <c r="I38" s="107"/>
      <c r="J38" s="136">
        <f>(B38*Zusammenfassung_Kalkulation!$B$28+Teil_1_klinische_Studien!C38*Zusammenfassung_Kalkulation!$B$29+Teil_1_klinische_Studien!D38*Zusammenfassung_Kalkulation!$B$30+Teil_1_klinische_Studien!F38*Zusammenfassung_Kalkulation!$B$32+Teil_1_klinische_Studien!G38*Zusammenfassung_Kalkulation!$B$33+Teil_1_klinische_Studien!H38*Zusammenfassung_Kalkulation!$B$34+I38)*(1+Zusammenfassung_Kalkulation!$B$68)*(1+Zusammenfassung_Kalkulation!$B$71)</f>
        <v>0</v>
      </c>
      <c r="K38" s="111"/>
      <c r="L38" s="110"/>
    </row>
    <row r="39" spans="1:12" ht="25.5">
      <c r="A39" s="153" t="s">
        <v>89</v>
      </c>
      <c r="B39" s="108"/>
      <c r="C39" s="108"/>
      <c r="D39" s="108"/>
      <c r="E39" s="108"/>
      <c r="F39" s="108"/>
      <c r="G39" s="108"/>
      <c r="H39" s="108"/>
      <c r="I39" s="98"/>
      <c r="J39" s="136">
        <f>(B39*Zusammenfassung_Kalkulation!$B$28+Teil_1_klinische_Studien!C39*Zusammenfassung_Kalkulation!$B$29+Teil_1_klinische_Studien!D39*Zusammenfassung_Kalkulation!$B$30+Teil_1_klinische_Studien!F39*Zusammenfassung_Kalkulation!$B$32+Teil_1_klinische_Studien!G39*Zusammenfassung_Kalkulation!$B$33+Teil_1_klinische_Studien!H39*Zusammenfassung_Kalkulation!$B$34+I39)*(1+Zusammenfassung_Kalkulation!$B$68)*(1+Zusammenfassung_Kalkulation!$B$71)</f>
        <v>0</v>
      </c>
      <c r="K39" s="111"/>
      <c r="L39" s="110"/>
    </row>
    <row r="40" spans="1:12" ht="102">
      <c r="A40" s="154" t="s">
        <v>150</v>
      </c>
      <c r="B40" s="108"/>
      <c r="C40" s="108"/>
      <c r="D40" s="108"/>
      <c r="E40" s="108"/>
      <c r="F40" s="108"/>
      <c r="G40" s="108"/>
      <c r="H40" s="108"/>
      <c r="I40" s="98"/>
      <c r="J40" s="136">
        <f>(B40*Zusammenfassung_Kalkulation!$B$28+Teil_1_klinische_Studien!C40*Zusammenfassung_Kalkulation!$B$29+Teil_1_klinische_Studien!D40*Zusammenfassung_Kalkulation!$B$30+Teil_1_klinische_Studien!F40*Zusammenfassung_Kalkulation!$B$32+Teil_1_klinische_Studien!G40*Zusammenfassung_Kalkulation!$B$33+Teil_1_klinische_Studien!H40*Zusammenfassung_Kalkulation!$B$34+I40)*(1+Zusammenfassung_Kalkulation!$B$68)*(1+Zusammenfassung_Kalkulation!$B$71)</f>
        <v>0</v>
      </c>
      <c r="K40" s="111"/>
      <c r="L40" s="110"/>
    </row>
    <row r="41" spans="1:12" ht="38.25">
      <c r="A41" s="154" t="s">
        <v>106</v>
      </c>
      <c r="B41" s="108"/>
      <c r="C41" s="108"/>
      <c r="D41" s="108"/>
      <c r="E41" s="108"/>
      <c r="F41" s="108"/>
      <c r="G41" s="108"/>
      <c r="H41" s="108"/>
      <c r="I41" s="98"/>
      <c r="J41" s="136">
        <f>(B41*Zusammenfassung_Kalkulation!$B$28+Teil_1_klinische_Studien!C41*Zusammenfassung_Kalkulation!$B$29+Teil_1_klinische_Studien!D41*Zusammenfassung_Kalkulation!$B$30+Teil_1_klinische_Studien!F41*Zusammenfassung_Kalkulation!$B$32+Teil_1_klinische_Studien!G41*Zusammenfassung_Kalkulation!$B$33+Teil_1_klinische_Studien!H41*Zusammenfassung_Kalkulation!$B$34+I41)*(1+Zusammenfassung_Kalkulation!$B$68)*(1+Zusammenfassung_Kalkulation!$B$71)</f>
        <v>0</v>
      </c>
      <c r="K41" s="111"/>
      <c r="L41" s="110"/>
    </row>
    <row r="42" spans="1:12" ht="25.5">
      <c r="A42" s="188" t="s">
        <v>225</v>
      </c>
      <c r="B42" s="108"/>
      <c r="C42" s="108"/>
      <c r="D42" s="108"/>
      <c r="E42" s="108"/>
      <c r="F42" s="108"/>
      <c r="G42" s="108"/>
      <c r="H42" s="108"/>
      <c r="I42" s="98"/>
      <c r="J42" s="136">
        <f>(B42*Zusammenfassung_Kalkulation!$B$28+Teil_1_klinische_Studien!C42*Zusammenfassung_Kalkulation!$B$29+Teil_1_klinische_Studien!D42*Zusammenfassung_Kalkulation!$B$30+Teil_1_klinische_Studien!F42*Zusammenfassung_Kalkulation!$B$32+Teil_1_klinische_Studien!G42*Zusammenfassung_Kalkulation!$B$33+Teil_1_klinische_Studien!H42*Zusammenfassung_Kalkulation!$B$34+I42)*(1+Zusammenfassung_Kalkulation!$B$68)*(1+Zusammenfassung_Kalkulation!$B$71)</f>
        <v>0</v>
      </c>
      <c r="K42" s="111"/>
      <c r="L42" s="110"/>
    </row>
    <row r="43" spans="1:12" ht="26.25" thickBot="1">
      <c r="A43" s="155" t="s">
        <v>107</v>
      </c>
      <c r="B43" s="109"/>
      <c r="C43" s="109"/>
      <c r="D43" s="109"/>
      <c r="E43" s="109"/>
      <c r="F43" s="109"/>
      <c r="G43" s="109"/>
      <c r="H43" s="109"/>
      <c r="I43" s="103"/>
      <c r="J43" s="136">
        <f>(B43*Zusammenfassung_Kalkulation!$B$28+Teil_1_klinische_Studien!C43*Zusammenfassung_Kalkulation!$B$29+Teil_1_klinische_Studien!D43*Zusammenfassung_Kalkulation!$B$30+Teil_1_klinische_Studien!F43*Zusammenfassung_Kalkulation!$B$32+Teil_1_klinische_Studien!G43*Zusammenfassung_Kalkulation!$B$33+Teil_1_klinische_Studien!H43*Zusammenfassung_Kalkulation!$B$34+I43)*(1+Zusammenfassung_Kalkulation!$B$68)*(1+Zusammenfassung_Kalkulation!$B$71)</f>
        <v>0</v>
      </c>
      <c r="K43" s="110"/>
      <c r="L43" s="110"/>
    </row>
    <row r="44" spans="1:12" ht="14.25" thickTop="1" thickBot="1">
      <c r="A44" s="156" t="s">
        <v>111</v>
      </c>
      <c r="B44" s="138">
        <f>SUM(B38:B43)</f>
        <v>0</v>
      </c>
      <c r="C44" s="138">
        <f t="shared" ref="C44:J44" si="1">SUM(C38:C43)</f>
        <v>0</v>
      </c>
      <c r="D44" s="138">
        <f t="shared" si="1"/>
        <v>0</v>
      </c>
      <c r="E44" s="138">
        <f t="shared" si="1"/>
        <v>0</v>
      </c>
      <c r="F44" s="138">
        <f t="shared" si="1"/>
        <v>0</v>
      </c>
      <c r="G44" s="138">
        <f t="shared" si="1"/>
        <v>0</v>
      </c>
      <c r="H44" s="138">
        <f t="shared" si="1"/>
        <v>0</v>
      </c>
      <c r="I44" s="139">
        <f t="shared" si="1"/>
        <v>0</v>
      </c>
      <c r="J44" s="137">
        <f t="shared" si="1"/>
        <v>0</v>
      </c>
      <c r="K44" s="110"/>
      <c r="L44" s="110"/>
    </row>
    <row r="45" spans="1:12">
      <c r="A45" s="157"/>
      <c r="B45" s="110"/>
      <c r="C45" s="110"/>
      <c r="D45" s="110"/>
      <c r="E45" s="110"/>
      <c r="F45" s="110"/>
      <c r="G45" s="110"/>
      <c r="H45" s="110"/>
      <c r="I45" s="111"/>
      <c r="J45" s="111"/>
      <c r="K45" s="110"/>
      <c r="L45" s="110"/>
    </row>
    <row r="46" spans="1:12" ht="13.5" thickBot="1">
      <c r="A46" s="157"/>
      <c r="B46" s="110"/>
      <c r="C46" s="110"/>
      <c r="D46" s="110"/>
      <c r="E46" s="110"/>
      <c r="F46" s="110"/>
      <c r="G46" s="110"/>
      <c r="H46" s="110"/>
      <c r="I46" s="111"/>
      <c r="J46" s="111"/>
      <c r="K46" s="110"/>
      <c r="L46" s="110"/>
    </row>
    <row r="47" spans="1:12" ht="39" thickBot="1">
      <c r="A47" s="158" t="s">
        <v>112</v>
      </c>
      <c r="B47" s="151">
        <f>B34/60*$B$2+B44</f>
        <v>0</v>
      </c>
      <c r="C47" s="151">
        <f>C34/60*$B$2+C44</f>
        <v>0</v>
      </c>
      <c r="D47" s="151">
        <f>D34/60*$B$2+D44</f>
        <v>0</v>
      </c>
      <c r="E47" s="151">
        <f>E34/60*$B$2+E44</f>
        <v>0</v>
      </c>
      <c r="F47" s="151">
        <f t="shared" ref="F47:H47" si="2">F34/60*$B$2+F44</f>
        <v>0</v>
      </c>
      <c r="G47" s="151">
        <f t="shared" si="2"/>
        <v>0</v>
      </c>
      <c r="H47" s="151">
        <f t="shared" si="2"/>
        <v>0</v>
      </c>
      <c r="I47" s="140">
        <f>I34*$B$2+I44</f>
        <v>0</v>
      </c>
      <c r="J47" s="141">
        <f>J34*$B$2+J44</f>
        <v>0</v>
      </c>
      <c r="K47" s="111"/>
      <c r="L47" s="25"/>
    </row>
    <row r="48" spans="1:12">
      <c r="A48" s="110"/>
      <c r="B48" s="110"/>
      <c r="C48" s="110"/>
      <c r="D48" s="110"/>
      <c r="E48" s="110"/>
      <c r="F48" s="110"/>
      <c r="G48" s="110"/>
      <c r="H48" s="110"/>
      <c r="I48" s="110"/>
      <c r="J48" s="110"/>
      <c r="K48" s="111"/>
      <c r="L48" s="25"/>
    </row>
    <row r="49" spans="1:12">
      <c r="A49" s="110"/>
      <c r="B49" s="110"/>
      <c r="C49" s="110"/>
      <c r="D49" s="110"/>
      <c r="E49" s="110"/>
      <c r="F49" s="110"/>
      <c r="G49" s="110"/>
      <c r="H49" s="110"/>
      <c r="I49" s="110"/>
      <c r="J49" s="110"/>
      <c r="K49" s="111"/>
      <c r="L49" s="25"/>
    </row>
    <row r="50" spans="1:12" ht="13.5" thickBot="1">
      <c r="A50" s="110"/>
      <c r="B50" s="110"/>
      <c r="C50" s="110"/>
      <c r="D50" s="110"/>
      <c r="E50" s="110"/>
      <c r="F50" s="110"/>
      <c r="G50" s="110"/>
      <c r="H50" s="110"/>
      <c r="I50" s="111"/>
      <c r="J50" s="111"/>
      <c r="K50" s="111"/>
      <c r="L50" s="25"/>
    </row>
    <row r="51" spans="1:12" ht="102" customHeight="1" thickBot="1">
      <c r="A51" s="292" t="s">
        <v>113</v>
      </c>
      <c r="B51" s="293"/>
      <c r="C51" s="293"/>
      <c r="D51" s="293"/>
      <c r="E51" s="293"/>
      <c r="F51" s="293"/>
      <c r="G51" s="293"/>
      <c r="H51" s="293"/>
      <c r="I51" s="293"/>
      <c r="J51" s="294"/>
      <c r="K51" s="111"/>
      <c r="L51" s="110"/>
    </row>
  </sheetData>
  <sheetProtection sheet="1" insertRows="0"/>
  <mergeCells count="2">
    <mergeCell ref="A9:J9"/>
    <mergeCell ref="A51:J51"/>
  </mergeCells>
  <pageMargins left="0.7" right="0.7" top="0.78740157499999996" bottom="0.78740157499999996" header="0.3" footer="0.3"/>
  <pageSetup paperSize="9" scale="56" fitToHeight="0" orientation="landscape" horizontalDpi="0" verticalDpi="0" r:id="rId1"/>
  <headerFooter>
    <oddHeader>&amp;LZur Verfügung gestellt vom Research Service Center&amp;CStand 05.12.2017&amp;R&amp;G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34" zoomScaleNormal="100" workbookViewId="0">
      <selection activeCell="B40" sqref="B40"/>
    </sheetView>
  </sheetViews>
  <sheetFormatPr baseColWidth="10" defaultRowHeight="12.75"/>
  <cols>
    <col min="1" max="1" width="53.140625" style="193" bestFit="1" customWidth="1"/>
    <col min="2" max="2" width="17.5703125" style="210" customWidth="1"/>
    <col min="3" max="3" width="17.28515625" style="193" customWidth="1"/>
    <col min="4" max="16384" width="11.42578125" style="193"/>
  </cols>
  <sheetData>
    <row r="1" spans="1:4">
      <c r="A1" s="296" t="s">
        <v>7</v>
      </c>
      <c r="B1" s="296"/>
    </row>
    <row r="2" spans="1:4" ht="25.5">
      <c r="A2" s="191"/>
      <c r="B2" s="194"/>
      <c r="C2" s="195" t="s">
        <v>221</v>
      </c>
    </row>
    <row r="3" spans="1:4">
      <c r="A3" s="196" t="s">
        <v>137</v>
      </c>
      <c r="B3" s="197">
        <f>Teil_1_klinische_Studien!$I$47</f>
        <v>0</v>
      </c>
      <c r="C3" s="183">
        <f>B3*(1+Zusammenfassung_Kalkulation!$B$68)*(1+Zusammenfassung_Kalkulation!$B$71)</f>
        <v>0</v>
      </c>
    </row>
    <row r="4" spans="1:4">
      <c r="A4" s="196" t="s">
        <v>138</v>
      </c>
      <c r="B4" s="197">
        <f>B14+B26+B35+B44+B59</f>
        <v>0</v>
      </c>
      <c r="C4" s="183">
        <f>B4*(1+Zusammenfassung_Kalkulation!$B$68)*(1+Zusammenfassung_Kalkulation!$B$71)</f>
        <v>0</v>
      </c>
    </row>
    <row r="5" spans="1:4">
      <c r="A5" s="191"/>
      <c r="B5" s="194"/>
      <c r="C5" s="194"/>
    </row>
    <row r="6" spans="1:4">
      <c r="A6" s="295" t="s">
        <v>116</v>
      </c>
      <c r="B6" s="295"/>
      <c r="C6" s="194"/>
    </row>
    <row r="7" spans="1:4">
      <c r="A7" s="142" t="s">
        <v>125</v>
      </c>
      <c r="B7" s="143" t="s">
        <v>243</v>
      </c>
      <c r="C7" s="194"/>
      <c r="D7" s="198"/>
    </row>
    <row r="8" spans="1:4" ht="18" customHeight="1">
      <c r="A8" s="199" t="s">
        <v>41</v>
      </c>
      <c r="B8" s="200"/>
      <c r="C8" s="194"/>
    </row>
    <row r="9" spans="1:4" ht="18" customHeight="1">
      <c r="A9" s="199" t="s">
        <v>33</v>
      </c>
      <c r="B9" s="200"/>
      <c r="C9" s="194"/>
    </row>
    <row r="10" spans="1:4" ht="18" customHeight="1">
      <c r="A10" s="199" t="s">
        <v>34</v>
      </c>
      <c r="B10" s="200"/>
      <c r="C10" s="194"/>
    </row>
    <row r="11" spans="1:4" ht="18" customHeight="1">
      <c r="A11" s="199" t="s">
        <v>75</v>
      </c>
      <c r="B11" s="200"/>
      <c r="C11" s="194"/>
    </row>
    <row r="12" spans="1:4" ht="18" customHeight="1">
      <c r="A12" s="199" t="s">
        <v>76</v>
      </c>
      <c r="B12" s="200"/>
      <c r="C12" s="194"/>
    </row>
    <row r="13" spans="1:4" ht="18" customHeight="1">
      <c r="A13" s="199" t="s">
        <v>77</v>
      </c>
      <c r="B13" s="200"/>
      <c r="C13" s="194"/>
    </row>
    <row r="14" spans="1:4" ht="18" customHeight="1">
      <c r="A14" s="201" t="s">
        <v>15</v>
      </c>
      <c r="B14" s="202">
        <f>SUM(B8:B13)</f>
        <v>0</v>
      </c>
      <c r="C14" s="194"/>
    </row>
    <row r="15" spans="1:4">
      <c r="A15" s="191"/>
      <c r="B15" s="194"/>
      <c r="C15" s="194"/>
    </row>
    <row r="16" spans="1:4" ht="37.5" customHeight="1">
      <c r="A16" s="297" t="s">
        <v>152</v>
      </c>
      <c r="B16" s="295"/>
      <c r="C16" s="194"/>
    </row>
    <row r="17" spans="1:3">
      <c r="A17" s="144" t="s">
        <v>154</v>
      </c>
      <c r="B17" s="143" t="s">
        <v>243</v>
      </c>
      <c r="C17" s="194"/>
    </row>
    <row r="18" spans="1:3" ht="18" customHeight="1">
      <c r="A18" s="199" t="s">
        <v>43</v>
      </c>
      <c r="B18" s="200"/>
      <c r="C18" s="194"/>
    </row>
    <row r="19" spans="1:3" ht="18" customHeight="1">
      <c r="A19" s="199" t="s">
        <v>44</v>
      </c>
      <c r="B19" s="200"/>
      <c r="C19" s="194"/>
    </row>
    <row r="20" spans="1:3" ht="18" customHeight="1">
      <c r="A20" s="199" t="s">
        <v>45</v>
      </c>
      <c r="B20" s="200"/>
      <c r="C20" s="194"/>
    </row>
    <row r="21" spans="1:3" ht="18" customHeight="1">
      <c r="A21" s="199" t="s">
        <v>46</v>
      </c>
      <c r="B21" s="200"/>
      <c r="C21" s="194"/>
    </row>
    <row r="22" spans="1:3" ht="18" customHeight="1">
      <c r="A22" s="199" t="s">
        <v>47</v>
      </c>
      <c r="B22" s="200"/>
      <c r="C22" s="194"/>
    </row>
    <row r="23" spans="1:3" ht="18" customHeight="1">
      <c r="A23" s="199" t="s">
        <v>75</v>
      </c>
      <c r="B23" s="200"/>
      <c r="C23" s="194"/>
    </row>
    <row r="24" spans="1:3" ht="18" customHeight="1">
      <c r="A24" s="199" t="s">
        <v>76</v>
      </c>
      <c r="B24" s="200"/>
      <c r="C24" s="194"/>
    </row>
    <row r="25" spans="1:3" ht="18" customHeight="1">
      <c r="A25" s="199" t="s">
        <v>77</v>
      </c>
      <c r="B25" s="200"/>
      <c r="C25" s="194"/>
    </row>
    <row r="26" spans="1:3" ht="18" customHeight="1">
      <c r="A26" s="201" t="s">
        <v>17</v>
      </c>
      <c r="B26" s="202">
        <f>SUM(B18:B25)</f>
        <v>0</v>
      </c>
      <c r="C26" s="194"/>
    </row>
    <row r="27" spans="1:3">
      <c r="A27" s="191"/>
      <c r="B27" s="194"/>
      <c r="C27" s="194"/>
    </row>
    <row r="28" spans="1:3">
      <c r="A28" s="295" t="s">
        <v>117</v>
      </c>
      <c r="B28" s="295"/>
      <c r="C28" s="194"/>
    </row>
    <row r="29" spans="1:3">
      <c r="A29" s="142" t="s">
        <v>126</v>
      </c>
      <c r="B29" s="143" t="s">
        <v>243</v>
      </c>
      <c r="C29" s="194"/>
    </row>
    <row r="30" spans="1:3" ht="18" customHeight="1">
      <c r="A30" s="199" t="s">
        <v>79</v>
      </c>
      <c r="B30" s="200"/>
      <c r="C30" s="194"/>
    </row>
    <row r="31" spans="1:3" ht="18" customHeight="1">
      <c r="A31" s="199" t="s">
        <v>35</v>
      </c>
      <c r="B31" s="200"/>
      <c r="C31" s="194"/>
    </row>
    <row r="32" spans="1:3" ht="18" customHeight="1">
      <c r="A32" s="199" t="s">
        <v>75</v>
      </c>
      <c r="B32" s="200"/>
      <c r="C32" s="194"/>
    </row>
    <row r="33" spans="1:3" ht="18" customHeight="1">
      <c r="A33" s="199" t="s">
        <v>76</v>
      </c>
      <c r="B33" s="200"/>
      <c r="C33" s="194"/>
    </row>
    <row r="34" spans="1:3" ht="18" customHeight="1">
      <c r="A34" s="199" t="s">
        <v>77</v>
      </c>
      <c r="B34" s="200"/>
      <c r="C34" s="194"/>
    </row>
    <row r="35" spans="1:3" ht="18" customHeight="1">
      <c r="A35" s="201" t="s">
        <v>16</v>
      </c>
      <c r="B35" s="202">
        <f>SUM(B30:B34)</f>
        <v>0</v>
      </c>
      <c r="C35" s="194"/>
    </row>
    <row r="36" spans="1:3">
      <c r="A36" s="191"/>
      <c r="B36" s="194"/>
      <c r="C36" s="194"/>
    </row>
    <row r="37" spans="1:3">
      <c r="A37" s="295" t="s">
        <v>118</v>
      </c>
      <c r="B37" s="295"/>
      <c r="C37" s="194"/>
    </row>
    <row r="38" spans="1:3">
      <c r="A38" s="142" t="s">
        <v>153</v>
      </c>
      <c r="B38" s="143" t="s">
        <v>243</v>
      </c>
      <c r="C38" s="194"/>
    </row>
    <row r="39" spans="1:3" ht="18" customHeight="1">
      <c r="A39" s="199" t="s">
        <v>36</v>
      </c>
      <c r="B39" s="200"/>
      <c r="C39" s="194"/>
    </row>
    <row r="40" spans="1:3" ht="18" customHeight="1">
      <c r="A40" s="199" t="s">
        <v>37</v>
      </c>
      <c r="B40" s="200"/>
      <c r="C40" s="194"/>
    </row>
    <row r="41" spans="1:3" ht="18" customHeight="1">
      <c r="A41" s="199" t="s">
        <v>75</v>
      </c>
      <c r="B41" s="200"/>
      <c r="C41" s="194"/>
    </row>
    <row r="42" spans="1:3" ht="18" customHeight="1">
      <c r="A42" s="199" t="s">
        <v>76</v>
      </c>
      <c r="B42" s="200"/>
      <c r="C42" s="194"/>
    </row>
    <row r="43" spans="1:3" ht="18" customHeight="1">
      <c r="A43" s="199" t="s">
        <v>77</v>
      </c>
      <c r="B43" s="200"/>
      <c r="C43" s="194"/>
    </row>
    <row r="44" spans="1:3" ht="18" customHeight="1">
      <c r="A44" s="201" t="s">
        <v>18</v>
      </c>
      <c r="B44" s="202">
        <f>SUM(B39:B43)</f>
        <v>0</v>
      </c>
      <c r="C44" s="194"/>
    </row>
    <row r="45" spans="1:3">
      <c r="A45" s="191"/>
      <c r="B45" s="194"/>
      <c r="C45" s="194"/>
    </row>
    <row r="46" spans="1:3">
      <c r="A46" s="295" t="s">
        <v>119</v>
      </c>
      <c r="B46" s="295"/>
      <c r="C46" s="194"/>
    </row>
    <row r="47" spans="1:3">
      <c r="A47" s="142" t="s">
        <v>127</v>
      </c>
      <c r="B47" s="143" t="s">
        <v>243</v>
      </c>
      <c r="C47" s="194"/>
    </row>
    <row r="48" spans="1:3" ht="18" customHeight="1">
      <c r="A48" s="199" t="s">
        <v>165</v>
      </c>
      <c r="B48" s="200"/>
      <c r="C48" s="194"/>
    </row>
    <row r="49" spans="1:3" ht="18" customHeight="1">
      <c r="A49" s="199" t="s">
        <v>166</v>
      </c>
      <c r="B49" s="200"/>
      <c r="C49" s="194"/>
    </row>
    <row r="50" spans="1:3" ht="18" customHeight="1">
      <c r="A50" s="199" t="s">
        <v>167</v>
      </c>
      <c r="B50" s="200"/>
      <c r="C50" s="194"/>
    </row>
    <row r="51" spans="1:3" ht="18" customHeight="1">
      <c r="A51" s="199" t="s">
        <v>38</v>
      </c>
      <c r="B51" s="200"/>
      <c r="C51" s="194"/>
    </row>
    <row r="52" spans="1:3" ht="18" customHeight="1">
      <c r="A52" s="199" t="s">
        <v>100</v>
      </c>
      <c r="B52" s="200"/>
      <c r="C52" s="194"/>
    </row>
    <row r="53" spans="1:3" ht="18" customHeight="1">
      <c r="A53" s="199" t="s">
        <v>39</v>
      </c>
      <c r="B53" s="200"/>
      <c r="C53" s="194"/>
    </row>
    <row r="54" spans="1:3" ht="18" customHeight="1">
      <c r="A54" s="199" t="s">
        <v>40</v>
      </c>
      <c r="B54" s="200"/>
      <c r="C54" s="194"/>
    </row>
    <row r="55" spans="1:3" ht="18" customHeight="1">
      <c r="A55" s="199" t="s">
        <v>50</v>
      </c>
      <c r="B55" s="200"/>
      <c r="C55" s="194"/>
    </row>
    <row r="56" spans="1:3" ht="18" customHeight="1">
      <c r="A56" s="199" t="s">
        <v>75</v>
      </c>
      <c r="B56" s="200"/>
      <c r="C56" s="194"/>
    </row>
    <row r="57" spans="1:3" ht="18" customHeight="1">
      <c r="A57" s="203" t="s">
        <v>76</v>
      </c>
      <c r="B57" s="204"/>
      <c r="C57" s="194"/>
    </row>
    <row r="58" spans="1:3" ht="18" customHeight="1">
      <c r="A58" s="203" t="s">
        <v>77</v>
      </c>
      <c r="B58" s="204"/>
      <c r="C58" s="194"/>
    </row>
    <row r="59" spans="1:3" ht="18" customHeight="1">
      <c r="A59" s="201" t="s">
        <v>19</v>
      </c>
      <c r="B59" s="202">
        <f>SUM(B51:B56)</f>
        <v>0</v>
      </c>
      <c r="C59" s="194"/>
    </row>
    <row r="60" spans="1:3" s="207" customFormat="1" ht="13.5" thickBot="1">
      <c r="A60" s="205"/>
      <c r="B60" s="206"/>
    </row>
    <row r="61" spans="1:3" ht="13.5" thickTop="1">
      <c r="A61" s="191"/>
      <c r="B61" s="194"/>
    </row>
    <row r="62" spans="1:3" ht="25.5">
      <c r="A62" s="208" t="s">
        <v>209</v>
      </c>
      <c r="B62" s="209">
        <v>0</v>
      </c>
      <c r="C62" s="183">
        <f>B62*(1+Zusammenfassung_Kalkulation!$B$68)*(1+Zusammenfassung_Kalkulation!$B$71)</f>
        <v>0</v>
      </c>
    </row>
  </sheetData>
  <sheetProtection sheet="1" objects="1" scenarios="1"/>
  <mergeCells count="6">
    <mergeCell ref="A46:B46"/>
    <mergeCell ref="A1:B1"/>
    <mergeCell ref="A6:B6"/>
    <mergeCell ref="A16:B16"/>
    <mergeCell ref="A28:B28"/>
    <mergeCell ref="A37:B37"/>
  </mergeCells>
  <pageMargins left="0.7" right="0.7" top="0.78740157499999996" bottom="0.78740157499999996" header="0.3" footer="0.3"/>
  <pageSetup paperSize="9" scale="63" orientation="portrait" horizontalDpi="0" verticalDpi="0" r:id="rId1"/>
  <headerFooter>
    <oddHeader>&amp;LZur Verfügung gestellt vom Research Service Center&amp;CStand 05.12.2017&amp;R&amp;G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election activeCell="C26" sqref="C26"/>
    </sheetView>
  </sheetViews>
  <sheetFormatPr baseColWidth="10" defaultRowHeight="12.75"/>
  <cols>
    <col min="1" max="1" width="61.85546875" style="211" customWidth="1"/>
    <col min="2" max="2" width="21.5703125" style="211" customWidth="1"/>
    <col min="3" max="3" width="31.5703125" style="211" customWidth="1"/>
    <col min="4" max="4" width="17.85546875" style="211" customWidth="1"/>
    <col min="5" max="5" width="18" style="211" customWidth="1"/>
    <col min="6" max="6" width="15.140625" style="211" customWidth="1"/>
    <col min="7" max="16384" width="11.42578125" style="211"/>
  </cols>
  <sheetData>
    <row r="1" spans="1:4">
      <c r="A1" s="298" t="s">
        <v>14</v>
      </c>
      <c r="B1" s="298"/>
      <c r="C1" s="191"/>
      <c r="D1" s="191"/>
    </row>
    <row r="2" spans="1:4">
      <c r="A2" s="191"/>
      <c r="B2" s="191"/>
      <c r="C2" s="191"/>
      <c r="D2" s="191"/>
    </row>
    <row r="3" spans="1:4">
      <c r="A3" s="191"/>
      <c r="B3" s="191"/>
      <c r="C3" s="191"/>
      <c r="D3" s="191"/>
    </row>
    <row r="4" spans="1:4">
      <c r="A4" s="191"/>
      <c r="B4" s="191"/>
      <c r="C4" s="191"/>
      <c r="D4" s="191"/>
    </row>
    <row r="5" spans="1:4">
      <c r="A5" s="299" t="s">
        <v>244</v>
      </c>
      <c r="B5" s="299"/>
      <c r="C5" s="212"/>
      <c r="D5" s="191"/>
    </row>
    <row r="6" spans="1:4" ht="25.5">
      <c r="A6" s="142" t="s">
        <v>20</v>
      </c>
      <c r="B6" s="144" t="s">
        <v>11</v>
      </c>
      <c r="C6" s="213" t="s">
        <v>220</v>
      </c>
      <c r="D6" s="191"/>
    </row>
    <row r="7" spans="1:4" ht="18" customHeight="1">
      <c r="A7" s="199" t="s">
        <v>78</v>
      </c>
      <c r="B7" s="214"/>
      <c r="C7" s="183"/>
      <c r="D7" s="191"/>
    </row>
    <row r="8" spans="1:4" ht="18" customHeight="1">
      <c r="A8" s="199"/>
      <c r="B8" s="214"/>
      <c r="C8" s="183"/>
      <c r="D8" s="191"/>
    </row>
    <row r="9" spans="1:4" ht="18" customHeight="1">
      <c r="A9" s="199"/>
      <c r="B9" s="214"/>
      <c r="C9" s="183"/>
      <c r="D9" s="191"/>
    </row>
    <row r="10" spans="1:4" ht="18" customHeight="1">
      <c r="A10" s="199"/>
      <c r="B10" s="214"/>
      <c r="C10" s="183"/>
      <c r="D10" s="191"/>
    </row>
    <row r="11" spans="1:4" ht="18" customHeight="1">
      <c r="A11" s="199"/>
      <c r="B11" s="214"/>
      <c r="C11" s="183"/>
      <c r="D11" s="191"/>
    </row>
    <row r="12" spans="1:4" ht="18" customHeight="1">
      <c r="A12" s="199"/>
      <c r="B12" s="214"/>
      <c r="C12" s="183"/>
      <c r="D12" s="191"/>
    </row>
    <row r="13" spans="1:4" ht="18" customHeight="1">
      <c r="A13" s="199"/>
      <c r="B13" s="214"/>
      <c r="C13" s="183"/>
      <c r="D13" s="191"/>
    </row>
    <row r="14" spans="1:4" ht="18" customHeight="1">
      <c r="A14" s="199"/>
      <c r="B14" s="214"/>
      <c r="C14" s="183"/>
      <c r="D14" s="191"/>
    </row>
    <row r="15" spans="1:4" ht="18" customHeight="1">
      <c r="A15" s="199"/>
      <c r="B15" s="214"/>
      <c r="C15" s="183"/>
      <c r="D15" s="191"/>
    </row>
    <row r="16" spans="1:4" ht="18" customHeight="1">
      <c r="A16" s="199"/>
      <c r="B16" s="214"/>
      <c r="C16" s="183"/>
      <c r="D16" s="191"/>
    </row>
    <row r="17" spans="1:4" ht="18" customHeight="1">
      <c r="A17" s="199"/>
      <c r="B17" s="214"/>
      <c r="C17" s="183"/>
      <c r="D17" s="191"/>
    </row>
    <row r="18" spans="1:4" ht="18" customHeight="1">
      <c r="A18" s="199"/>
      <c r="B18" s="214"/>
      <c r="C18" s="183"/>
      <c r="D18" s="191"/>
    </row>
    <row r="19" spans="1:4" ht="18" customHeight="1">
      <c r="A19" s="215" t="s">
        <v>21</v>
      </c>
      <c r="B19" s="216">
        <f>SUM(B7:B18)</f>
        <v>0</v>
      </c>
      <c r="C19" s="184">
        <f>B19*(1+Zusammenfassung_Kalkulation!$B$68)*(1+Zusammenfassung_Kalkulation!$B$71)</f>
        <v>0</v>
      </c>
      <c r="D19" s="191"/>
    </row>
    <row r="20" spans="1:4">
      <c r="A20" s="191"/>
      <c r="B20" s="191"/>
      <c r="C20" s="191"/>
      <c r="D20" s="191"/>
    </row>
    <row r="21" spans="1:4">
      <c r="A21" s="191"/>
      <c r="B21" s="191"/>
      <c r="C21" s="191"/>
      <c r="D21" s="191"/>
    </row>
    <row r="22" spans="1:4">
      <c r="A22" s="300" t="s">
        <v>245</v>
      </c>
      <c r="B22" s="301"/>
      <c r="C22" s="217"/>
      <c r="D22" s="191"/>
    </row>
    <row r="23" spans="1:4" ht="25.5">
      <c r="A23" s="142" t="s">
        <v>20</v>
      </c>
      <c r="B23" s="144" t="s">
        <v>11</v>
      </c>
      <c r="C23" s="144" t="s">
        <v>169</v>
      </c>
      <c r="D23" s="213" t="s">
        <v>220</v>
      </c>
    </row>
    <row r="24" spans="1:4" ht="18" customHeight="1">
      <c r="A24" s="199" t="s">
        <v>78</v>
      </c>
      <c r="B24" s="200"/>
      <c r="C24" s="199" t="s">
        <v>297</v>
      </c>
      <c r="D24" s="191"/>
    </row>
    <row r="25" spans="1:4" ht="18" customHeight="1">
      <c r="A25" s="199"/>
      <c r="B25" s="200"/>
      <c r="C25" s="199"/>
      <c r="D25" s="191"/>
    </row>
    <row r="26" spans="1:4" ht="18" customHeight="1">
      <c r="A26" s="199"/>
      <c r="B26" s="200"/>
      <c r="C26" s="199"/>
      <c r="D26" s="191"/>
    </row>
    <row r="27" spans="1:4" ht="18" customHeight="1">
      <c r="A27" s="199"/>
      <c r="B27" s="200"/>
      <c r="C27" s="199"/>
      <c r="D27" s="191"/>
    </row>
    <row r="28" spans="1:4" ht="18" customHeight="1">
      <c r="A28" s="199"/>
      <c r="B28" s="200"/>
      <c r="C28" s="199"/>
      <c r="D28" s="191"/>
    </row>
    <row r="29" spans="1:4" ht="18" customHeight="1">
      <c r="A29" s="199"/>
      <c r="B29" s="200"/>
      <c r="C29" s="199"/>
      <c r="D29" s="191"/>
    </row>
    <row r="30" spans="1:4" ht="18" customHeight="1">
      <c r="A30" s="199"/>
      <c r="B30" s="200"/>
      <c r="C30" s="199"/>
      <c r="D30" s="191"/>
    </row>
    <row r="31" spans="1:4" ht="18" customHeight="1">
      <c r="A31" s="215" t="s">
        <v>22</v>
      </c>
      <c r="B31" s="216">
        <f>SUM(B24:B30)</f>
        <v>0</v>
      </c>
      <c r="C31" s="218"/>
      <c r="D31" s="184">
        <f>B31*(1+Zusammenfassung_Kalkulation!$B$68)*(1+Zusammenfassung_Kalkulation!$B$71)</f>
        <v>0</v>
      </c>
    </row>
    <row r="32" spans="1:4">
      <c r="A32" s="191"/>
      <c r="B32" s="191"/>
      <c r="C32" s="191"/>
      <c r="D32" s="191"/>
    </row>
    <row r="33" spans="1:4">
      <c r="A33" s="191"/>
      <c r="B33" s="191"/>
      <c r="C33" s="191"/>
      <c r="D33" s="191"/>
    </row>
    <row r="34" spans="1:4">
      <c r="A34" s="191"/>
      <c r="B34" s="191"/>
      <c r="C34" s="191"/>
      <c r="D34" s="191"/>
    </row>
    <row r="35" spans="1:4">
      <c r="A35" s="191"/>
      <c r="B35" s="191"/>
      <c r="C35" s="191"/>
      <c r="D35" s="191"/>
    </row>
    <row r="36" spans="1:4">
      <c r="A36" s="191"/>
      <c r="B36" s="191"/>
      <c r="C36" s="191"/>
      <c r="D36" s="191"/>
    </row>
    <row r="37" spans="1:4">
      <c r="A37" s="191"/>
      <c r="B37" s="191"/>
      <c r="C37" s="191"/>
      <c r="D37" s="191"/>
    </row>
    <row r="38" spans="1:4">
      <c r="A38" s="191"/>
      <c r="B38" s="191"/>
      <c r="C38" s="191"/>
      <c r="D38" s="191"/>
    </row>
    <row r="39" spans="1:4">
      <c r="A39" s="191"/>
      <c r="B39" s="191"/>
      <c r="C39" s="191"/>
      <c r="D39" s="191"/>
    </row>
    <row r="40" spans="1:4">
      <c r="A40" s="191"/>
      <c r="B40" s="191"/>
      <c r="C40" s="191"/>
      <c r="D40" s="191"/>
    </row>
  </sheetData>
  <sheetProtection sheet="1" objects="1" scenarios="1"/>
  <mergeCells count="3">
    <mergeCell ref="A1:B1"/>
    <mergeCell ref="A5:B5"/>
    <mergeCell ref="A22:B22"/>
  </mergeCells>
  <pageMargins left="0.7" right="0.7" top="0.78740157499999996" bottom="0.78740157499999996" header="0.3" footer="0.3"/>
  <pageSetup paperSize="9" orientation="portrait" horizontalDpi="0" verticalDpi="0" r:id="rId1"/>
  <headerFooter>
    <oddHeader>&amp;LZur Verfügung gestellt vom Research Service Center&amp;CStand 05.12.2017&amp;R&amp;G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Faktenblatt_Anleitung</vt:lpstr>
      <vt:lpstr>Zusammenfassung_Kalkulation</vt:lpstr>
      <vt:lpstr>Berechnung_Personalsätze</vt:lpstr>
      <vt:lpstr>Teil_1_klinische_Studien</vt:lpstr>
      <vt:lpstr>Teil_2_Sachkostenpl._alternativ</vt:lpstr>
      <vt:lpstr>Teil_3_Investitionenplanung</vt:lpstr>
      <vt:lpstr>Faktenblatt_Anleitung!Druckbereich</vt:lpstr>
      <vt:lpstr>Teil_1_klinische_Studien!Druckbereich</vt:lpstr>
      <vt:lpstr>Teil_2_Sachkostenpl._alternativ!Druckbereich</vt:lpstr>
      <vt:lpstr>Teil_3_Investitionenplanung!Druckbereich</vt:lpstr>
      <vt:lpstr>Zusammenfassung_Kalkulation!Druckbereich</vt:lpstr>
    </vt:vector>
  </TitlesOfParts>
  <Company>Goethe-Universitaet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zieglerf</dc:creator>
  <cp:lastModifiedBy>Monz.Sabine</cp:lastModifiedBy>
  <cp:lastPrinted>2018-01-09T09:47:04Z</cp:lastPrinted>
  <dcterms:created xsi:type="dcterms:W3CDTF">2010-08-19T11:34:02Z</dcterms:created>
  <dcterms:modified xsi:type="dcterms:W3CDTF">2018-05-04T15:25:26Z</dcterms:modified>
</cp:coreProperties>
</file>